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AH19" i="1" l="1"/>
  <c r="AG19" i="1"/>
  <c r="AF19" i="1"/>
  <c r="AJ19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J18" i="1"/>
  <c r="AI18" i="1"/>
  <c r="AI19" i="1" s="1"/>
  <c r="AJ17" i="1"/>
  <c r="AI17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</calcChain>
</file>

<file path=xl/sharedStrings.xml><?xml version="1.0" encoding="utf-8"?>
<sst xmlns="http://schemas.openxmlformats.org/spreadsheetml/2006/main" count="84" uniqueCount="37">
  <si>
    <t>Akadémiák</t>
  </si>
  <si>
    <t>A programban részt vevő iskolák, sportiskolák, sportegyesületek támogatása</t>
  </si>
  <si>
    <t>Testnevelők, edzők, csoportvezetők és szervezők, valamint a program szakszövetség általi irányítását, felügyeletét, koordinációját végzők díjazása, valamint a számvitelről szóló törvény szerinti más személyi jellegű ráfordításai</t>
  </si>
  <si>
    <t>Sportesemények, versenyrendszerek támogatása</t>
  </si>
  <si>
    <t>A programhoz kapcsolódó működési kiadások támogatása</t>
  </si>
  <si>
    <t>Egységes informatikai rendszer működtetése, fejlesztése</t>
  </si>
  <si>
    <t>Átfogó teljesítménymérési rendszer működtetésének támogatása</t>
  </si>
  <si>
    <t>A program működtetéséhez kapcsolódó létesítményszükségletek támogatása</t>
  </si>
  <si>
    <t>Hazai és nemzetközi versenyeken való részvétel támogatása</t>
  </si>
  <si>
    <t>Eszközök és felszerelések beszerzésének támogatása</t>
  </si>
  <si>
    <t>Tárgyi eszköz beruházása, felújítása</t>
  </si>
  <si>
    <t>A köznevelési intézményrendszerben megvalósuló köznevelési, képzési feladatok</t>
  </si>
  <si>
    <t>Az akadémiai program megvalósítását segítő kollégiumi nevelés és ellátás, sportegészségügyi és sporttudományi feladatok elvégzése</t>
  </si>
  <si>
    <t>Az akadémiai programban részt vevő versenyengedéllyel rendelkező sportolók havonta legfeljebb bruttó százezer forint összegű, az akadémiai programban való részvétel céljaival összhangban álló támogatására</t>
  </si>
  <si>
    <t>Versenyre, mérkőzésre, edzésre, edzőtáborba történő személyszállítás költsége</t>
  </si>
  <si>
    <t>Sportlétesítmény, sportpálya – igazolt használat alapján számított – bérleti díja</t>
  </si>
  <si>
    <t>Felkészítéssel, edzőtáboroztatással és versenyeztetéssel közvetlenül összefüggő szállás és étkezés költsége</t>
  </si>
  <si>
    <t>Összesen</t>
  </si>
  <si>
    <t>Támogatás</t>
  </si>
  <si>
    <t>Ebből: beruházás</t>
  </si>
  <si>
    <t>PMFC-Sport Szolgáltató Kft.</t>
  </si>
  <si>
    <t>0 Ft</t>
  </si>
  <si>
    <t>Újpesti Torna Egylet</t>
  </si>
  <si>
    <t>GYÕRI ETO FC Labdarugó és Sportszolgáltató Kft</t>
  </si>
  <si>
    <t>A Felcsúti Utánpótlás Neveléséért Alapítvány</t>
  </si>
  <si>
    <t>Illés Sport Alapítvány</t>
  </si>
  <si>
    <t>FTC Labdarúgó Zártkörûen Mûködõ Részvénytársaság</t>
  </si>
  <si>
    <t>Sándor Károly Ifjúsági Sport Alapítvány</t>
  </si>
  <si>
    <t>Honvéd FC Kft</t>
  </si>
  <si>
    <t>Vasas Akadémia Kft.</t>
  </si>
  <si>
    <t>Kaposvári Rákóczi Bene Ferenc Labdarúgó Akadémia</t>
  </si>
  <si>
    <t>DLA Utánpótlás Nevelő Nonprofit Kft.</t>
  </si>
  <si>
    <t>Diósgyõri Városrész Testgyakorló Kör Sportegyesület</t>
  </si>
  <si>
    <t>Kecskeméti Labdarúgó Club Közös Torna Egylet Sportiskola</t>
  </si>
  <si>
    <t>Békéscsaba 1912 Előre SE</t>
  </si>
  <si>
    <t>Nyírsuli Nyíregyházi Sportszolgáltató Nonprofit Kft.</t>
  </si>
  <si>
    <t>11 699 994 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</si>
</sst>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2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rgb="FF000000"/>
      </bottom>
      <diagonal/>
    </border>
    <border>
      <left/>
      <right style="thin">
        <color auto="1"/>
      </right>
      <top style="thick">
        <color auto="1"/>
      </top>
      <bottom style="medium">
        <color rgb="FF000000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ck">
        <color auto="1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medium">
        <color rgb="FF000000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rgb="FF000000"/>
      </right>
      <top style="thin">
        <color rgb="FF000000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textRotation="4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textRotation="44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14" xfId="0" applyFont="1" applyFill="1" applyBorder="1"/>
    <xf numFmtId="0" fontId="5" fillId="0" borderId="13" xfId="0" applyFont="1" applyBorder="1"/>
    <xf numFmtId="0" fontId="0" fillId="0" borderId="15" xfId="0" applyBorder="1" applyAlignment="1">
      <alignment wrapText="1"/>
    </xf>
    <xf numFmtId="0" fontId="6" fillId="2" borderId="16" xfId="0" applyFont="1" applyFill="1" applyBorder="1"/>
    <xf numFmtId="0" fontId="6" fillId="0" borderId="16" xfId="0" applyFont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0" borderId="19" xfId="0" applyFont="1" applyBorder="1"/>
    <xf numFmtId="0" fontId="6" fillId="2" borderId="20" xfId="0" applyFont="1" applyFill="1" applyBorder="1"/>
    <xf numFmtId="0" fontId="6" fillId="0" borderId="21" xfId="0" applyFont="1" applyBorder="1"/>
    <xf numFmtId="0" fontId="4" fillId="0" borderId="15" xfId="0" applyFont="1" applyBorder="1" applyAlignment="1">
      <alignment wrapText="1"/>
    </xf>
    <xf numFmtId="0" fontId="6" fillId="2" borderId="22" xfId="0" applyFont="1" applyFill="1" applyBorder="1"/>
    <xf numFmtId="0" fontId="6" fillId="0" borderId="22" xfId="0" applyFont="1" applyBorder="1"/>
    <xf numFmtId="164" fontId="6" fillId="2" borderId="22" xfId="0" applyNumberFormat="1" applyFont="1" applyFill="1" applyBorder="1"/>
    <xf numFmtId="164" fontId="6" fillId="0" borderId="22" xfId="0" applyNumberFormat="1" applyFont="1" applyBorder="1"/>
    <xf numFmtId="164" fontId="6" fillId="2" borderId="23" xfId="0" applyNumberFormat="1" applyFont="1" applyFill="1" applyBorder="1"/>
    <xf numFmtId="164" fontId="6" fillId="2" borderId="24" xfId="0" applyNumberFormat="1" applyFont="1" applyFill="1" applyBorder="1"/>
    <xf numFmtId="164" fontId="6" fillId="0" borderId="25" xfId="0" applyNumberFormat="1" applyFont="1" applyBorder="1"/>
    <xf numFmtId="164" fontId="6" fillId="2" borderId="26" xfId="0" applyNumberFormat="1" applyFont="1" applyFill="1" applyBorder="1"/>
    <xf numFmtId="164" fontId="6" fillId="0" borderId="27" xfId="0" applyNumberFormat="1" applyFont="1" applyBorder="1"/>
    <xf numFmtId="3" fontId="7" fillId="0" borderId="0" xfId="0" applyNumberFormat="1" applyFont="1"/>
    <xf numFmtId="0" fontId="4" fillId="0" borderId="28" xfId="0" applyFont="1" applyBorder="1" applyAlignment="1">
      <alignment wrapText="1"/>
    </xf>
    <xf numFmtId="0" fontId="6" fillId="2" borderId="29" xfId="0" applyFont="1" applyFill="1" applyBorder="1"/>
    <xf numFmtId="0" fontId="6" fillId="0" borderId="29" xfId="0" applyFont="1" applyBorder="1"/>
    <xf numFmtId="164" fontId="6" fillId="2" borderId="29" xfId="0" applyNumberFormat="1" applyFont="1" applyFill="1" applyBorder="1"/>
    <xf numFmtId="164" fontId="6" fillId="0" borderId="29" xfId="0" applyNumberFormat="1" applyFont="1" applyBorder="1"/>
    <xf numFmtId="6" fontId="6" fillId="2" borderId="29" xfId="0" applyNumberFormat="1" applyFont="1" applyFill="1" applyBorder="1"/>
    <xf numFmtId="164" fontId="6" fillId="2" borderId="30" xfId="0" applyNumberFormat="1" applyFont="1" applyFill="1" applyBorder="1"/>
    <xf numFmtId="164" fontId="6" fillId="2" borderId="31" xfId="0" applyNumberFormat="1" applyFont="1" applyFill="1" applyBorder="1"/>
    <xf numFmtId="164" fontId="6" fillId="0" borderId="32" xfId="0" applyNumberFormat="1" applyFont="1" applyBorder="1"/>
    <xf numFmtId="164" fontId="6" fillId="2" borderId="33" xfId="0" applyNumberFormat="1" applyFont="1" applyFill="1" applyBorder="1"/>
    <xf numFmtId="164" fontId="6" fillId="0" borderId="34" xfId="0" applyNumberFormat="1" applyFont="1" applyBorder="1"/>
    <xf numFmtId="0" fontId="0" fillId="3" borderId="0" xfId="0" applyFill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2"/>
  <sheetViews>
    <sheetView tabSelected="1" zoomScale="51" zoomScaleNormal="5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B2"/>
    </sheetView>
  </sheetViews>
  <sheetFormatPr defaultRowHeight="15" x14ac:dyDescent="0.25"/>
  <cols>
    <col min="2" max="2" width="24" customWidth="1"/>
    <col min="3" max="3" width="15.5703125" customWidth="1"/>
    <col min="4" max="4" width="25.42578125" customWidth="1"/>
    <col min="5" max="5" width="18.140625" customWidth="1"/>
    <col min="6" max="6" width="17.28515625" customWidth="1"/>
    <col min="7" max="7" width="16.85546875" customWidth="1"/>
    <col min="8" max="8" width="21.140625" customWidth="1"/>
    <col min="9" max="9" width="19" customWidth="1"/>
    <col min="10" max="10" width="27.28515625" customWidth="1"/>
    <col min="11" max="11" width="28.5703125" customWidth="1"/>
    <col min="12" max="12" width="16.42578125" customWidth="1"/>
    <col min="13" max="13" width="27.42578125" customWidth="1"/>
    <col min="14" max="14" width="19.7109375" customWidth="1"/>
    <col min="15" max="15" width="21.28515625" customWidth="1"/>
    <col min="16" max="16" width="22.140625" customWidth="1"/>
    <col min="17" max="17" width="26.85546875" customWidth="1"/>
    <col min="18" max="18" width="19.28515625" customWidth="1"/>
    <col min="19" max="19" width="20.28515625" bestFit="1" customWidth="1"/>
    <col min="20" max="20" width="21.85546875" bestFit="1" customWidth="1"/>
    <col min="21" max="21" width="18.7109375" bestFit="1" customWidth="1"/>
    <col min="22" max="22" width="23.140625" customWidth="1"/>
    <col min="23" max="23" width="20.140625" customWidth="1"/>
    <col min="24" max="24" width="20.5703125" customWidth="1"/>
    <col min="25" max="25" width="18.140625" customWidth="1"/>
    <col min="26" max="26" width="20" customWidth="1"/>
    <col min="27" max="27" width="20.28515625" customWidth="1"/>
    <col min="28" max="28" width="18.42578125" customWidth="1"/>
    <col min="29" max="29" width="18" customWidth="1"/>
    <col min="30" max="30" width="19.42578125" customWidth="1"/>
    <col min="31" max="31" width="19.5703125" customWidth="1"/>
    <col min="32" max="32" width="18.140625" customWidth="1"/>
    <col min="33" max="33" width="22.28515625" customWidth="1"/>
    <col min="34" max="34" width="19.85546875" customWidth="1"/>
    <col min="35" max="35" width="22.140625" customWidth="1"/>
    <col min="36" max="36" width="31.28515625" customWidth="1"/>
  </cols>
  <sheetData>
    <row r="1" spans="2:36" ht="190.5" customHeight="1" thickTop="1" thickBot="1" x14ac:dyDescent="0.55000000000000004">
      <c r="B1" s="1" t="s">
        <v>0</v>
      </c>
      <c r="C1" s="2" t="s">
        <v>1</v>
      </c>
      <c r="D1" s="3"/>
      <c r="E1" s="4" t="s">
        <v>2</v>
      </c>
      <c r="F1" s="4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5" t="s">
        <v>16</v>
      </c>
      <c r="AH1" s="6"/>
      <c r="AI1" s="7" t="s">
        <v>17</v>
      </c>
      <c r="AJ1" s="8"/>
    </row>
    <row r="2" spans="2:36" ht="45" customHeight="1" thickBot="1" x14ac:dyDescent="0.4">
      <c r="B2" s="9"/>
      <c r="C2" s="10">
        <v>1</v>
      </c>
      <c r="D2" s="11"/>
      <c r="E2" s="12">
        <v>2</v>
      </c>
      <c r="F2" s="12"/>
      <c r="G2" s="12">
        <v>3</v>
      </c>
      <c r="H2" s="12"/>
      <c r="I2" s="12">
        <v>4</v>
      </c>
      <c r="J2" s="12"/>
      <c r="K2" s="12">
        <v>5</v>
      </c>
      <c r="L2" s="12"/>
      <c r="M2" s="12">
        <v>6</v>
      </c>
      <c r="N2" s="12"/>
      <c r="O2" s="12">
        <v>7</v>
      </c>
      <c r="P2" s="12"/>
      <c r="Q2" s="12">
        <v>8</v>
      </c>
      <c r="R2" s="12"/>
      <c r="S2" s="12">
        <v>9</v>
      </c>
      <c r="T2" s="12"/>
      <c r="U2" s="12">
        <v>10</v>
      </c>
      <c r="V2" s="12"/>
      <c r="W2" s="12">
        <v>11</v>
      </c>
      <c r="X2" s="12"/>
      <c r="Y2" s="12">
        <v>12</v>
      </c>
      <c r="Z2" s="12"/>
      <c r="AA2" s="12">
        <v>13</v>
      </c>
      <c r="AB2" s="12"/>
      <c r="AC2" s="12">
        <v>14</v>
      </c>
      <c r="AD2" s="12"/>
      <c r="AE2" s="12">
        <v>15</v>
      </c>
      <c r="AF2" s="12"/>
      <c r="AG2" s="13">
        <v>16</v>
      </c>
      <c r="AH2" s="14"/>
      <c r="AI2" s="15"/>
      <c r="AJ2" s="16"/>
    </row>
    <row r="3" spans="2:36" ht="15" customHeight="1" x14ac:dyDescent="0.3">
      <c r="B3" s="17"/>
      <c r="C3" s="18" t="s">
        <v>18</v>
      </c>
      <c r="D3" s="19" t="s">
        <v>19</v>
      </c>
      <c r="E3" s="18" t="s">
        <v>18</v>
      </c>
      <c r="F3" s="19" t="s">
        <v>19</v>
      </c>
      <c r="G3" s="18" t="s">
        <v>18</v>
      </c>
      <c r="H3" s="19" t="s">
        <v>19</v>
      </c>
      <c r="I3" s="18" t="s">
        <v>18</v>
      </c>
      <c r="J3" s="19" t="s">
        <v>19</v>
      </c>
      <c r="K3" s="18" t="s">
        <v>18</v>
      </c>
      <c r="L3" s="19" t="s">
        <v>19</v>
      </c>
      <c r="M3" s="18" t="s">
        <v>18</v>
      </c>
      <c r="N3" s="19" t="s">
        <v>19</v>
      </c>
      <c r="O3" s="18" t="s">
        <v>18</v>
      </c>
      <c r="P3" s="19" t="s">
        <v>19</v>
      </c>
      <c r="Q3" s="18" t="s">
        <v>18</v>
      </c>
      <c r="R3" s="19" t="s">
        <v>19</v>
      </c>
      <c r="S3" s="18" t="s">
        <v>18</v>
      </c>
      <c r="T3" s="19" t="s">
        <v>19</v>
      </c>
      <c r="U3" s="18" t="s">
        <v>18</v>
      </c>
      <c r="V3" s="19" t="s">
        <v>19</v>
      </c>
      <c r="W3" s="18" t="s">
        <v>18</v>
      </c>
      <c r="X3" s="19" t="s">
        <v>19</v>
      </c>
      <c r="Y3" s="18" t="s">
        <v>18</v>
      </c>
      <c r="Z3" s="19" t="s">
        <v>19</v>
      </c>
      <c r="AA3" s="18" t="s">
        <v>18</v>
      </c>
      <c r="AB3" s="19" t="s">
        <v>19</v>
      </c>
      <c r="AC3" s="18" t="s">
        <v>18</v>
      </c>
      <c r="AD3" s="19" t="s">
        <v>19</v>
      </c>
      <c r="AE3" s="20" t="s">
        <v>18</v>
      </c>
      <c r="AF3" s="19" t="s">
        <v>19</v>
      </c>
      <c r="AG3" s="21" t="s">
        <v>18</v>
      </c>
      <c r="AH3" s="22" t="s">
        <v>19</v>
      </c>
      <c r="AI3" s="23" t="s">
        <v>18</v>
      </c>
      <c r="AJ3" s="24" t="s">
        <v>19</v>
      </c>
    </row>
    <row r="4" spans="2:36" ht="42" x14ac:dyDescent="0.35">
      <c r="B4" s="25" t="s">
        <v>20</v>
      </c>
      <c r="C4" s="26" t="s">
        <v>21</v>
      </c>
      <c r="D4" s="27"/>
      <c r="E4" s="28">
        <v>18129201</v>
      </c>
      <c r="F4" s="29"/>
      <c r="G4" s="28">
        <v>478729</v>
      </c>
      <c r="H4" s="29"/>
      <c r="I4" s="28">
        <v>0</v>
      </c>
      <c r="J4" s="29"/>
      <c r="K4" s="28">
        <v>0</v>
      </c>
      <c r="L4" s="29"/>
      <c r="M4" s="28">
        <v>0</v>
      </c>
      <c r="N4" s="29"/>
      <c r="O4" s="28">
        <v>176857</v>
      </c>
      <c r="P4" s="29"/>
      <c r="Q4" s="28">
        <v>227250</v>
      </c>
      <c r="R4" s="29"/>
      <c r="S4" s="28">
        <v>953177</v>
      </c>
      <c r="T4" s="29"/>
      <c r="U4" s="28">
        <v>0</v>
      </c>
      <c r="V4" s="29"/>
      <c r="W4" s="28">
        <v>0</v>
      </c>
      <c r="X4" s="29"/>
      <c r="Y4" s="28">
        <v>989897</v>
      </c>
      <c r="Z4" s="29"/>
      <c r="AA4" s="28">
        <v>0</v>
      </c>
      <c r="AB4" s="29"/>
      <c r="AC4" s="28">
        <v>126900</v>
      </c>
      <c r="AD4" s="29"/>
      <c r="AE4" s="30">
        <v>6541930</v>
      </c>
      <c r="AF4" s="29"/>
      <c r="AG4" s="31">
        <v>2376059</v>
      </c>
      <c r="AH4" s="32"/>
      <c r="AI4" s="33">
        <f>SUM(AG4,AE4,AC4,AA4,Y4,W4,U4,S4,Q4,O4,M4,K4,I4,G4,E4,C4)</f>
        <v>30000000</v>
      </c>
      <c r="AJ4" s="34">
        <f>SUM(AH4,AF4,AD4,AB4,Z4,X4,V4,T4,R4,P4,N4,L4,J4,H4,F4,D4)</f>
        <v>0</v>
      </c>
    </row>
    <row r="5" spans="2:36" ht="39.75" customHeight="1" x14ac:dyDescent="0.35">
      <c r="B5" s="25" t="s">
        <v>22</v>
      </c>
      <c r="C5" s="26" t="s">
        <v>21</v>
      </c>
      <c r="D5" s="27"/>
      <c r="E5" s="28">
        <v>57694230</v>
      </c>
      <c r="F5" s="29"/>
      <c r="G5" s="28">
        <v>118800</v>
      </c>
      <c r="H5" s="29"/>
      <c r="I5" s="28">
        <v>3957312</v>
      </c>
      <c r="J5" s="29"/>
      <c r="K5" s="28">
        <v>257400</v>
      </c>
      <c r="L5" s="29"/>
      <c r="M5" s="28">
        <v>171450</v>
      </c>
      <c r="N5" s="29"/>
      <c r="O5" s="28">
        <v>253669</v>
      </c>
      <c r="P5" s="29"/>
      <c r="Q5" s="28">
        <v>28350</v>
      </c>
      <c r="R5" s="29"/>
      <c r="S5" s="28">
        <v>7672698</v>
      </c>
      <c r="T5" s="29"/>
      <c r="U5" s="28">
        <v>4265019</v>
      </c>
      <c r="V5" s="29">
        <v>4265019</v>
      </c>
      <c r="W5" s="28">
        <v>0</v>
      </c>
      <c r="X5" s="29"/>
      <c r="Y5" s="28">
        <v>0</v>
      </c>
      <c r="Z5" s="29"/>
      <c r="AA5" s="28">
        <v>0</v>
      </c>
      <c r="AB5" s="29"/>
      <c r="AC5" s="28">
        <v>6819304</v>
      </c>
      <c r="AD5" s="29"/>
      <c r="AE5" s="30">
        <v>7517743</v>
      </c>
      <c r="AF5" s="29"/>
      <c r="AG5" s="31">
        <v>11244025</v>
      </c>
      <c r="AH5" s="32"/>
      <c r="AI5" s="33">
        <f>SUM(AG5,AE5,AC5,AA5,Y5,W5,U5,S5,Q5,O5,M5,K5,I5,G5,E5,C5)</f>
        <v>100000000</v>
      </c>
      <c r="AJ5" s="34">
        <f>SUM(AH5,AF5,AD5,AB5,Z5,X5,V5,T5,R5,P5,N5,L5,J5,H5,F5,D5)</f>
        <v>4265019</v>
      </c>
    </row>
    <row r="6" spans="2:36" ht="84" x14ac:dyDescent="0.35">
      <c r="B6" s="25" t="s">
        <v>23</v>
      </c>
      <c r="C6" s="26" t="s">
        <v>21</v>
      </c>
      <c r="D6" s="27"/>
      <c r="E6" s="28">
        <v>55146452</v>
      </c>
      <c r="F6" s="29"/>
      <c r="G6" s="28">
        <v>7401740</v>
      </c>
      <c r="H6" s="29"/>
      <c r="I6" s="28">
        <v>4053157</v>
      </c>
      <c r="J6" s="29"/>
      <c r="K6" s="28">
        <v>0</v>
      </c>
      <c r="L6" s="29"/>
      <c r="M6" s="28">
        <v>0</v>
      </c>
      <c r="N6" s="29"/>
      <c r="O6" s="28">
        <v>68960233</v>
      </c>
      <c r="P6" s="29"/>
      <c r="Q6" s="28">
        <v>0</v>
      </c>
      <c r="R6" s="29"/>
      <c r="S6" s="28">
        <v>726300</v>
      </c>
      <c r="T6" s="29"/>
      <c r="U6" s="28">
        <v>0</v>
      </c>
      <c r="V6" s="29"/>
      <c r="W6" s="28">
        <v>0</v>
      </c>
      <c r="X6" s="29"/>
      <c r="Y6" s="28">
        <v>0</v>
      </c>
      <c r="Z6" s="29"/>
      <c r="AA6" s="28">
        <v>24827072</v>
      </c>
      <c r="AB6" s="29"/>
      <c r="AC6" s="28">
        <v>2694730</v>
      </c>
      <c r="AD6" s="29"/>
      <c r="AE6" s="30">
        <v>9000000</v>
      </c>
      <c r="AF6" s="29"/>
      <c r="AG6" s="31">
        <v>7190316</v>
      </c>
      <c r="AH6" s="32"/>
      <c r="AI6" s="33">
        <f>SUM(AG6,AE6,AC6,AA6,Y6,W6,U6,S6,Q6,O6,N6,N6,M6,K6,I6,G6,E6,C6)</f>
        <v>180000000</v>
      </c>
      <c r="AJ6" s="34">
        <f>SUM(AH6,AF6,AD6,AB6,Z6,X6,V6,T6,R6,P6,N6,L6,J6,H6,F6,D6)</f>
        <v>0</v>
      </c>
    </row>
    <row r="7" spans="2:36" ht="84" x14ac:dyDescent="0.35">
      <c r="B7" s="25" t="s">
        <v>24</v>
      </c>
      <c r="C7" s="26" t="s">
        <v>21</v>
      </c>
      <c r="D7" s="27"/>
      <c r="E7" s="28">
        <v>0</v>
      </c>
      <c r="F7" s="29"/>
      <c r="G7" s="28">
        <v>0</v>
      </c>
      <c r="H7" s="29"/>
      <c r="I7" s="28">
        <v>0</v>
      </c>
      <c r="J7" s="29"/>
      <c r="K7" s="28">
        <v>0</v>
      </c>
      <c r="L7" s="29"/>
      <c r="M7" s="28">
        <v>0</v>
      </c>
      <c r="N7" s="29"/>
      <c r="O7" s="28">
        <v>71756221</v>
      </c>
      <c r="P7" s="29">
        <v>71756116</v>
      </c>
      <c r="Q7" s="28">
        <v>0</v>
      </c>
      <c r="R7" s="29"/>
      <c r="S7" s="28">
        <v>58911711</v>
      </c>
      <c r="T7" s="29">
        <v>57132016</v>
      </c>
      <c r="U7" s="28">
        <v>18732468</v>
      </c>
      <c r="V7" s="29">
        <v>18732468</v>
      </c>
      <c r="W7" s="28">
        <v>0</v>
      </c>
      <c r="X7" s="29"/>
      <c r="Y7" s="28">
        <v>25599600</v>
      </c>
      <c r="Z7" s="29"/>
      <c r="AA7" s="28">
        <v>0</v>
      </c>
      <c r="AB7" s="29"/>
      <c r="AC7" s="28">
        <v>0</v>
      </c>
      <c r="AD7" s="29"/>
      <c r="AE7" s="30">
        <v>0</v>
      </c>
      <c r="AF7" s="29"/>
      <c r="AG7" s="31">
        <v>0</v>
      </c>
      <c r="AH7" s="32"/>
      <c r="AI7" s="33">
        <f>SUM(AG7,AE7,AC7,AA7,Y7,W7,U7,S7,Q7,O7,M7,K7,I7,G7,E7,C7)</f>
        <v>175000000</v>
      </c>
      <c r="AJ7" s="34">
        <f>SUM(P7,T7,V7)</f>
        <v>147620600</v>
      </c>
    </row>
    <row r="8" spans="2:36" ht="42" x14ac:dyDescent="0.35">
      <c r="B8" s="25" t="s">
        <v>25</v>
      </c>
      <c r="C8" s="26" t="s">
        <v>21</v>
      </c>
      <c r="D8" s="27"/>
      <c r="E8" s="28">
        <v>61879902</v>
      </c>
      <c r="F8" s="29"/>
      <c r="G8" s="28">
        <v>52875</v>
      </c>
      <c r="H8" s="29"/>
      <c r="I8" s="28">
        <v>21644495</v>
      </c>
      <c r="J8" s="29"/>
      <c r="K8" s="28">
        <v>2473784</v>
      </c>
      <c r="L8" s="29">
        <v>1207044</v>
      </c>
      <c r="M8" s="28">
        <v>225180</v>
      </c>
      <c r="N8" s="29">
        <v>7200000</v>
      </c>
      <c r="O8" s="28">
        <v>18845845</v>
      </c>
      <c r="P8" s="29"/>
      <c r="Q8" s="28">
        <v>4600950</v>
      </c>
      <c r="R8" s="29"/>
      <c r="S8" s="28">
        <v>4876221</v>
      </c>
      <c r="T8" s="29"/>
      <c r="U8" s="28">
        <v>4304127</v>
      </c>
      <c r="V8" s="29">
        <v>3331001</v>
      </c>
      <c r="W8" s="28">
        <v>250704</v>
      </c>
      <c r="X8" s="29"/>
      <c r="Y8" s="28">
        <v>9985311</v>
      </c>
      <c r="Z8" s="29"/>
      <c r="AA8" s="28">
        <v>13230000</v>
      </c>
      <c r="AB8" s="29"/>
      <c r="AC8" s="28">
        <v>14030601</v>
      </c>
      <c r="AD8" s="29"/>
      <c r="AE8" s="30">
        <v>4901055</v>
      </c>
      <c r="AF8" s="29"/>
      <c r="AG8" s="31">
        <v>23698950</v>
      </c>
      <c r="AH8" s="32"/>
      <c r="AI8" s="33">
        <f>SUM(AG8,AE8,AC8,AA8,Y8,W8,U8,S8,Q8,O8,M8,K8,I8,G8,E8,C8)</f>
        <v>185000000</v>
      </c>
      <c r="AJ8" s="34">
        <f>SUM(AH8,AF8,AD8,AB8,Z8,X8,V8,T8,R8,P8,N8,L8,J8,H8,F8,D8)</f>
        <v>11738045</v>
      </c>
    </row>
    <row r="9" spans="2:36" ht="84" x14ac:dyDescent="0.35">
      <c r="B9" s="25" t="s">
        <v>26</v>
      </c>
      <c r="C9" s="26" t="s">
        <v>21</v>
      </c>
      <c r="D9" s="27"/>
      <c r="E9" s="28">
        <v>40603073</v>
      </c>
      <c r="F9" s="29"/>
      <c r="G9" s="28">
        <v>0</v>
      </c>
      <c r="H9" s="29"/>
      <c r="I9" s="28">
        <v>0</v>
      </c>
      <c r="J9" s="29"/>
      <c r="K9" s="28">
        <v>0</v>
      </c>
      <c r="L9" s="29"/>
      <c r="M9" s="28">
        <v>0</v>
      </c>
      <c r="N9" s="29"/>
      <c r="O9" s="28">
        <v>0</v>
      </c>
      <c r="P9" s="29"/>
      <c r="Q9" s="28">
        <v>2727756</v>
      </c>
      <c r="R9" s="29"/>
      <c r="S9" s="28">
        <v>809479</v>
      </c>
      <c r="T9" s="29"/>
      <c r="U9" s="28">
        <v>5321734</v>
      </c>
      <c r="V9" s="35">
        <v>5321734</v>
      </c>
      <c r="W9" s="28">
        <v>0</v>
      </c>
      <c r="X9" s="29"/>
      <c r="Y9" s="28">
        <v>1404000</v>
      </c>
      <c r="Z9" s="29"/>
      <c r="AA9" s="28">
        <v>0</v>
      </c>
      <c r="AB9" s="29"/>
      <c r="AC9" s="28">
        <v>3707451</v>
      </c>
      <c r="AD9" s="29"/>
      <c r="AE9" s="30">
        <v>0</v>
      </c>
      <c r="AF9" s="29"/>
      <c r="AG9" s="31">
        <v>5775933</v>
      </c>
      <c r="AH9" s="32"/>
      <c r="AI9" s="33">
        <f>C9+E9+G9+I9+K9+M9+O9+Q9+S9+U9+W9+Y9+AA9+AC9+AE9+AG9</f>
        <v>60349426</v>
      </c>
      <c r="AJ9" s="34">
        <f>SUM(V9)</f>
        <v>5321734</v>
      </c>
    </row>
    <row r="10" spans="2:36" ht="63" x14ac:dyDescent="0.35">
      <c r="B10" s="25" t="s">
        <v>27</v>
      </c>
      <c r="C10" s="26" t="s">
        <v>21</v>
      </c>
      <c r="D10" s="27"/>
      <c r="E10" s="28">
        <v>61822706</v>
      </c>
      <c r="F10" s="29"/>
      <c r="G10" s="28">
        <v>0</v>
      </c>
      <c r="H10" s="29"/>
      <c r="I10" s="28">
        <v>37128742</v>
      </c>
      <c r="J10" s="29"/>
      <c r="K10" s="28">
        <v>0</v>
      </c>
      <c r="L10" s="29"/>
      <c r="M10" s="28">
        <v>0</v>
      </c>
      <c r="N10" s="29"/>
      <c r="O10" s="28">
        <v>53495654</v>
      </c>
      <c r="P10" s="29"/>
      <c r="Q10" s="28">
        <v>0</v>
      </c>
      <c r="R10" s="29"/>
      <c r="S10" s="28">
        <v>2862</v>
      </c>
      <c r="T10" s="29"/>
      <c r="U10" s="28">
        <v>4404494</v>
      </c>
      <c r="V10" s="29">
        <v>4404494</v>
      </c>
      <c r="W10" s="28">
        <v>6333777</v>
      </c>
      <c r="X10" s="29"/>
      <c r="Y10" s="28">
        <v>18606325</v>
      </c>
      <c r="Z10" s="29"/>
      <c r="AA10" s="28">
        <v>0</v>
      </c>
      <c r="AB10" s="29"/>
      <c r="AC10" s="28">
        <v>458431</v>
      </c>
      <c r="AD10" s="29"/>
      <c r="AE10" s="30">
        <v>2747009</v>
      </c>
      <c r="AF10" s="29"/>
      <c r="AG10" s="31">
        <v>0</v>
      </c>
      <c r="AH10" s="32"/>
      <c r="AI10" s="33">
        <f>SUM(AG10,AE10,AC10,AA10,Y10,W10,U10,R10,R10,S10,Q10,O10,M10,K10,I10,G10,F10,F10,E10,C10)</f>
        <v>185000000</v>
      </c>
      <c r="AJ10" s="34">
        <f>SUM(V9,V9,V10)</f>
        <v>15047962</v>
      </c>
    </row>
    <row r="11" spans="2:36" ht="21" x14ac:dyDescent="0.35">
      <c r="B11" s="25" t="s">
        <v>28</v>
      </c>
      <c r="C11" s="26" t="s">
        <v>21</v>
      </c>
      <c r="D11" s="27"/>
      <c r="E11" s="28">
        <v>34606196</v>
      </c>
      <c r="F11" s="29"/>
      <c r="G11" s="28">
        <v>7613792</v>
      </c>
      <c r="H11" s="29"/>
      <c r="I11" s="28">
        <v>24335581</v>
      </c>
      <c r="J11" s="29"/>
      <c r="K11" s="28">
        <v>2048117</v>
      </c>
      <c r="L11" s="29"/>
      <c r="M11" s="28">
        <v>0</v>
      </c>
      <c r="N11" s="29"/>
      <c r="O11" s="28">
        <v>32712427</v>
      </c>
      <c r="P11" s="29"/>
      <c r="Q11" s="28">
        <v>99900</v>
      </c>
      <c r="R11" s="29"/>
      <c r="S11" s="28">
        <v>370914</v>
      </c>
      <c r="T11" s="29"/>
      <c r="U11" s="28">
        <v>1068390</v>
      </c>
      <c r="V11" s="29">
        <v>1068390</v>
      </c>
      <c r="W11" s="28">
        <v>0</v>
      </c>
      <c r="X11" s="29"/>
      <c r="Y11" s="28">
        <v>40380801</v>
      </c>
      <c r="Z11" s="29"/>
      <c r="AA11" s="28">
        <v>23292435</v>
      </c>
      <c r="AB11" s="29"/>
      <c r="AC11" s="28">
        <v>4324527</v>
      </c>
      <c r="AD11" s="29"/>
      <c r="AE11" s="30">
        <v>14146920</v>
      </c>
      <c r="AF11" s="29"/>
      <c r="AG11" s="31">
        <v>0</v>
      </c>
      <c r="AH11" s="32"/>
      <c r="AI11" s="33">
        <f>SUM(AG11,AE11,AC11,AA11,Y11,W11,U11,S11,Q11,O11,M11,K11,H11,I11,H11,G11,E11,C11)</f>
        <v>185000000</v>
      </c>
      <c r="AJ11" s="34">
        <f>SUM(V11)</f>
        <v>1068390</v>
      </c>
    </row>
    <row r="12" spans="2:36" ht="42" x14ac:dyDescent="0.35">
      <c r="B12" s="25" t="s">
        <v>29</v>
      </c>
      <c r="C12" s="26" t="s">
        <v>21</v>
      </c>
      <c r="D12" s="27"/>
      <c r="E12" s="28">
        <v>41441079</v>
      </c>
      <c r="F12" s="29"/>
      <c r="G12" s="28">
        <v>2020678</v>
      </c>
      <c r="H12" s="29"/>
      <c r="I12" s="28">
        <v>9850617</v>
      </c>
      <c r="J12" s="29"/>
      <c r="K12" s="28">
        <v>139725</v>
      </c>
      <c r="L12" s="29"/>
      <c r="M12" s="28">
        <v>0</v>
      </c>
      <c r="N12" s="29"/>
      <c r="O12" s="28">
        <v>0</v>
      </c>
      <c r="P12" s="29"/>
      <c r="Q12" s="28">
        <v>0</v>
      </c>
      <c r="R12" s="29"/>
      <c r="S12" s="28">
        <v>3232720</v>
      </c>
      <c r="T12" s="29"/>
      <c r="U12" s="28">
        <v>0</v>
      </c>
      <c r="V12" s="29"/>
      <c r="W12" s="28">
        <v>0</v>
      </c>
      <c r="X12" s="29"/>
      <c r="Y12" s="28">
        <v>4593672</v>
      </c>
      <c r="Z12" s="29"/>
      <c r="AA12" s="28">
        <v>4011210</v>
      </c>
      <c r="AB12" s="29"/>
      <c r="AC12" s="28">
        <v>5898223</v>
      </c>
      <c r="AD12" s="29"/>
      <c r="AE12" s="30">
        <v>4772054</v>
      </c>
      <c r="AF12" s="29"/>
      <c r="AG12" s="31">
        <v>24040022</v>
      </c>
      <c r="AH12" s="32"/>
      <c r="AI12" s="33">
        <f>SUM(AG12,AE12,AC12,AA12,Y12,X12,X12,W12,U12,S12,Q12,O12,M12,K12,I12,G12,E12,C12)</f>
        <v>100000000</v>
      </c>
      <c r="AJ12" s="34">
        <f>SUM(AH12,AF12,AD12,AB12,Z12,X12,V12,T12,R12,P12,N12,L12,J12,H12,F12,D12)</f>
        <v>0</v>
      </c>
    </row>
    <row r="13" spans="2:36" ht="84" x14ac:dyDescent="0.35">
      <c r="B13" s="25" t="s">
        <v>30</v>
      </c>
      <c r="C13" s="26" t="s">
        <v>21</v>
      </c>
      <c r="D13" s="27"/>
      <c r="E13" s="28">
        <v>13257344</v>
      </c>
      <c r="F13" s="29"/>
      <c r="G13" s="28">
        <v>0</v>
      </c>
      <c r="H13" s="29"/>
      <c r="I13" s="28">
        <v>8221513</v>
      </c>
      <c r="J13" s="29"/>
      <c r="K13" s="28">
        <v>851709</v>
      </c>
      <c r="L13" s="29"/>
      <c r="M13" s="28">
        <v>0</v>
      </c>
      <c r="N13" s="29"/>
      <c r="O13" s="28">
        <v>14173722</v>
      </c>
      <c r="P13" s="29"/>
      <c r="Q13" s="28">
        <v>155999</v>
      </c>
      <c r="R13" s="29"/>
      <c r="S13" s="28">
        <v>749048</v>
      </c>
      <c r="T13" s="29">
        <v>9792</v>
      </c>
      <c r="U13" s="28">
        <v>3667912</v>
      </c>
      <c r="V13" s="29">
        <v>3658120</v>
      </c>
      <c r="W13" s="28">
        <v>510894</v>
      </c>
      <c r="X13" s="29"/>
      <c r="Y13" s="28">
        <v>3668625</v>
      </c>
      <c r="Z13" s="29"/>
      <c r="AA13" s="28">
        <v>0</v>
      </c>
      <c r="AB13" s="29"/>
      <c r="AC13" s="28">
        <v>7428293</v>
      </c>
      <c r="AD13" s="29"/>
      <c r="AE13" s="30">
        <v>740600</v>
      </c>
      <c r="AF13" s="29"/>
      <c r="AG13" s="31">
        <v>1574341</v>
      </c>
      <c r="AH13" s="32"/>
      <c r="AI13" s="33">
        <f>SUM(AG13,AE13,AC13,AA13,Y13,W13,U13,S13,Q13,O13,P13,P13,M13,K13,I13,G13,E13,C13)</f>
        <v>55000000</v>
      </c>
      <c r="AJ13" s="34">
        <f>SUM(V13,T13)</f>
        <v>3667912</v>
      </c>
    </row>
    <row r="14" spans="2:36" ht="63" x14ac:dyDescent="0.35">
      <c r="B14" s="25" t="s">
        <v>31</v>
      </c>
      <c r="C14" s="26" t="s">
        <v>21</v>
      </c>
      <c r="D14" s="27"/>
      <c r="E14" s="28">
        <v>50894437</v>
      </c>
      <c r="F14" s="29"/>
      <c r="G14" s="28">
        <v>316332</v>
      </c>
      <c r="H14" s="29"/>
      <c r="I14" s="28">
        <v>45354668</v>
      </c>
      <c r="J14" s="29"/>
      <c r="K14" s="28">
        <v>83657</v>
      </c>
      <c r="L14" s="29"/>
      <c r="M14" s="28">
        <v>236960</v>
      </c>
      <c r="N14" s="29"/>
      <c r="O14" s="28">
        <v>0</v>
      </c>
      <c r="P14" s="29"/>
      <c r="Q14" s="28">
        <v>0</v>
      </c>
      <c r="R14" s="29"/>
      <c r="S14" s="28">
        <v>3817874</v>
      </c>
      <c r="T14" s="29">
        <v>767318</v>
      </c>
      <c r="U14" s="28">
        <v>10480366</v>
      </c>
      <c r="V14" s="29">
        <v>10480366</v>
      </c>
      <c r="W14" s="28">
        <v>0</v>
      </c>
      <c r="X14" s="29"/>
      <c r="Y14" s="28">
        <v>16352679</v>
      </c>
      <c r="Z14" s="29"/>
      <c r="AA14" s="28">
        <v>0</v>
      </c>
      <c r="AB14" s="29"/>
      <c r="AC14" s="28">
        <v>4705050</v>
      </c>
      <c r="AD14" s="29"/>
      <c r="AE14" s="30">
        <v>44292648</v>
      </c>
      <c r="AF14" s="29"/>
      <c r="AG14" s="31">
        <v>1465329</v>
      </c>
      <c r="AH14" s="32"/>
      <c r="AI14" s="33">
        <f>SUM(AG14,AE14,AC14,AA14,Y14,W14,U14,S14,Q14,O14,M14,K14,I14,G14,E14,C14)</f>
        <v>178000000</v>
      </c>
      <c r="AJ14" s="34">
        <f>SUM(V14,T14)</f>
        <v>11247684</v>
      </c>
    </row>
    <row r="15" spans="2:36" ht="84" x14ac:dyDescent="0.35">
      <c r="B15" s="25" t="s">
        <v>32</v>
      </c>
      <c r="C15" s="26" t="s">
        <v>21</v>
      </c>
      <c r="D15" s="27"/>
      <c r="E15" s="28">
        <v>64067953</v>
      </c>
      <c r="F15" s="29"/>
      <c r="G15" s="28">
        <v>853021</v>
      </c>
      <c r="H15" s="29"/>
      <c r="I15" s="28">
        <v>224707</v>
      </c>
      <c r="J15" s="29"/>
      <c r="K15" s="28">
        <v>0</v>
      </c>
      <c r="L15" s="29"/>
      <c r="M15" s="28">
        <v>0</v>
      </c>
      <c r="N15" s="29"/>
      <c r="O15" s="28">
        <v>0</v>
      </c>
      <c r="P15" s="29"/>
      <c r="Q15" s="28">
        <v>469013</v>
      </c>
      <c r="R15" s="29"/>
      <c r="S15" s="28">
        <v>669561</v>
      </c>
      <c r="T15" s="29"/>
      <c r="U15" s="28">
        <v>1172172</v>
      </c>
      <c r="V15" s="29">
        <v>1172172</v>
      </c>
      <c r="W15" s="28">
        <v>0</v>
      </c>
      <c r="X15" s="29"/>
      <c r="Y15" s="28">
        <v>613800</v>
      </c>
      <c r="Z15" s="29"/>
      <c r="AA15" s="28">
        <v>0</v>
      </c>
      <c r="AB15" s="29"/>
      <c r="AC15" s="28">
        <v>5361108</v>
      </c>
      <c r="AD15" s="29"/>
      <c r="AE15" s="30">
        <v>359597</v>
      </c>
      <c r="AF15" s="29"/>
      <c r="AG15" s="31">
        <v>3209068</v>
      </c>
      <c r="AH15" s="32"/>
      <c r="AI15" s="33">
        <f>SUM(AG15,AE15,AC15,AA15,Y15,W15,U15,S15,Q15,O15,M15,K15,I15,G15,E15,C15)</f>
        <v>77000000</v>
      </c>
      <c r="AJ15" s="34">
        <f>SUM(AH15,AF15,AD15,AB15,Z15,X15,V15,T15,R15,M15:O15,N15,L15,J15,H15,F15,D15)</f>
        <v>1172172</v>
      </c>
    </row>
    <row r="16" spans="2:36" ht="105" x14ac:dyDescent="0.35">
      <c r="B16" s="25" t="s">
        <v>33</v>
      </c>
      <c r="C16" s="26" t="s">
        <v>21</v>
      </c>
      <c r="D16" s="27"/>
      <c r="E16" s="28">
        <v>22435571</v>
      </c>
      <c r="F16" s="29"/>
      <c r="G16" s="28">
        <v>0</v>
      </c>
      <c r="H16" s="29"/>
      <c r="I16" s="28">
        <v>10063650</v>
      </c>
      <c r="J16" s="29"/>
      <c r="K16" s="28">
        <v>49896</v>
      </c>
      <c r="L16" s="29"/>
      <c r="M16" s="28">
        <v>0</v>
      </c>
      <c r="N16" s="29"/>
      <c r="O16" s="28">
        <v>10638182</v>
      </c>
      <c r="P16" s="29"/>
      <c r="Q16" s="28">
        <v>601556</v>
      </c>
      <c r="R16" s="29"/>
      <c r="S16" s="28">
        <v>7095759</v>
      </c>
      <c r="T16" s="29"/>
      <c r="U16" s="28">
        <v>0</v>
      </c>
      <c r="V16" s="29"/>
      <c r="W16" s="28">
        <v>0</v>
      </c>
      <c r="X16" s="29"/>
      <c r="Y16" s="28">
        <v>7128792</v>
      </c>
      <c r="Z16" s="29"/>
      <c r="AA16" s="28">
        <v>0</v>
      </c>
      <c r="AB16" s="29"/>
      <c r="AC16" s="28">
        <v>2055314</v>
      </c>
      <c r="AD16" s="29"/>
      <c r="AE16" s="30">
        <v>1603186</v>
      </c>
      <c r="AF16" s="29"/>
      <c r="AG16" s="31">
        <v>1328094</v>
      </c>
      <c r="AH16" s="32"/>
      <c r="AI16" s="33">
        <f>SUM(AG16,AE16,AC16,AA16,Y16,W16,U16,S16,Q16,O16,M16,K16,I16,G16,E16,C16)</f>
        <v>63000000</v>
      </c>
      <c r="AJ16" s="34"/>
    </row>
    <row r="17" spans="2:36" ht="42" x14ac:dyDescent="0.35">
      <c r="B17" s="25" t="s">
        <v>34</v>
      </c>
      <c r="C17" s="26" t="s">
        <v>21</v>
      </c>
      <c r="D17" s="27"/>
      <c r="E17" s="28">
        <v>6693020</v>
      </c>
      <c r="F17" s="29"/>
      <c r="G17" s="28">
        <v>602344</v>
      </c>
      <c r="H17" s="29"/>
      <c r="I17" s="28">
        <v>567889</v>
      </c>
      <c r="J17" s="29"/>
      <c r="K17" s="28">
        <v>1387010</v>
      </c>
      <c r="L17" s="29"/>
      <c r="M17" s="28">
        <v>0</v>
      </c>
      <c r="N17" s="29"/>
      <c r="O17" s="28">
        <v>0</v>
      </c>
      <c r="P17" s="29"/>
      <c r="Q17" s="28">
        <v>0</v>
      </c>
      <c r="R17" s="29"/>
      <c r="S17" s="28">
        <v>4691849</v>
      </c>
      <c r="T17" s="29"/>
      <c r="U17" s="28">
        <v>17782355</v>
      </c>
      <c r="V17" s="29">
        <v>3601069</v>
      </c>
      <c r="W17" s="28">
        <v>0</v>
      </c>
      <c r="X17" s="29"/>
      <c r="Y17" s="28">
        <v>1298274</v>
      </c>
      <c r="Z17" s="29"/>
      <c r="AA17" s="28">
        <v>3075750</v>
      </c>
      <c r="AB17" s="29"/>
      <c r="AC17" s="28">
        <v>54132</v>
      </c>
      <c r="AD17" s="29"/>
      <c r="AE17" s="30">
        <v>8448750</v>
      </c>
      <c r="AF17" s="29"/>
      <c r="AG17" s="31">
        <v>398627</v>
      </c>
      <c r="AH17" s="32"/>
      <c r="AI17" s="33">
        <f>SUM(AG17,AE17,AC17,AA17,Y17,W17,U17,S17,Q17,O17,M17,K17,I17,G17,E17,C17)</f>
        <v>45000000</v>
      </c>
      <c r="AJ17" s="34">
        <f>SUM(AH17,AF17,AD17,AB17,Z17,X17,V17,T17,R17,P17,N17,L17,J17,H17,F17,D17)</f>
        <v>3601069</v>
      </c>
    </row>
    <row r="18" spans="2:36" ht="84" x14ac:dyDescent="0.35">
      <c r="B18" s="25" t="s">
        <v>35</v>
      </c>
      <c r="C18" s="26" t="s">
        <v>21</v>
      </c>
      <c r="D18" s="27"/>
      <c r="E18" s="28">
        <v>12830766</v>
      </c>
      <c r="F18" s="29"/>
      <c r="G18" s="28">
        <v>0</v>
      </c>
      <c r="H18" s="29"/>
      <c r="I18" s="28">
        <v>0</v>
      </c>
      <c r="J18" s="29"/>
      <c r="K18" s="28">
        <v>0</v>
      </c>
      <c r="L18" s="29"/>
      <c r="M18" s="28">
        <v>0</v>
      </c>
      <c r="N18" s="29"/>
      <c r="O18" s="28">
        <v>0</v>
      </c>
      <c r="P18" s="29"/>
      <c r="Q18" s="28">
        <v>0</v>
      </c>
      <c r="R18" s="29"/>
      <c r="S18" s="28">
        <v>9142644</v>
      </c>
      <c r="T18" s="29"/>
      <c r="U18" s="28">
        <v>11699994</v>
      </c>
      <c r="V18" s="29" t="s">
        <v>36</v>
      </c>
      <c r="W18" s="28">
        <v>0</v>
      </c>
      <c r="X18" s="29"/>
      <c r="Y18" s="28">
        <v>171000</v>
      </c>
      <c r="Z18" s="29"/>
      <c r="AA18" s="28">
        <v>0</v>
      </c>
      <c r="AB18" s="29"/>
      <c r="AC18" s="28">
        <v>1092083</v>
      </c>
      <c r="AD18" s="29"/>
      <c r="AE18" s="30">
        <v>738270</v>
      </c>
      <c r="AF18" s="29"/>
      <c r="AG18" s="31">
        <v>9325243</v>
      </c>
      <c r="AH18" s="32"/>
      <c r="AI18" s="33">
        <f>SUM(AG18,AE18,AC18,AA18,Y18,W18,U18,S18,Q18,O18,M18,K18,I18,G18,E18,C18)</f>
        <v>45000000</v>
      </c>
      <c r="AJ18" s="34">
        <f>SUM(V18)</f>
        <v>0</v>
      </c>
    </row>
    <row r="19" spans="2:36" ht="21.75" thickBot="1" x14ac:dyDescent="0.4">
      <c r="B19" s="36"/>
      <c r="C19" s="37" t="s">
        <v>21</v>
      </c>
      <c r="D19" s="38"/>
      <c r="E19" s="39">
        <f t="shared" ref="E19:AH19" si="0">SUM(E4:E18)</f>
        <v>541501930</v>
      </c>
      <c r="F19" s="40">
        <f t="shared" si="0"/>
        <v>0</v>
      </c>
      <c r="G19" s="41">
        <f t="shared" si="0"/>
        <v>19458311</v>
      </c>
      <c r="H19" s="40">
        <f t="shared" si="0"/>
        <v>0</v>
      </c>
      <c r="I19" s="39">
        <f t="shared" si="0"/>
        <v>165402331</v>
      </c>
      <c r="J19" s="40">
        <f t="shared" si="0"/>
        <v>0</v>
      </c>
      <c r="K19" s="39">
        <f t="shared" si="0"/>
        <v>7291298</v>
      </c>
      <c r="L19" s="40">
        <f t="shared" si="0"/>
        <v>1207044</v>
      </c>
      <c r="M19" s="39">
        <f t="shared" si="0"/>
        <v>633590</v>
      </c>
      <c r="N19" s="40">
        <f t="shared" si="0"/>
        <v>7200000</v>
      </c>
      <c r="O19" s="39">
        <f t="shared" si="0"/>
        <v>271012810</v>
      </c>
      <c r="P19" s="40">
        <f t="shared" si="0"/>
        <v>71756116</v>
      </c>
      <c r="Q19" s="39">
        <f t="shared" si="0"/>
        <v>8910774</v>
      </c>
      <c r="R19" s="40">
        <f t="shared" si="0"/>
        <v>0</v>
      </c>
      <c r="S19" s="39">
        <f t="shared" si="0"/>
        <v>103722817</v>
      </c>
      <c r="T19" s="40">
        <f t="shared" si="0"/>
        <v>57909126</v>
      </c>
      <c r="U19" s="39">
        <f t="shared" si="0"/>
        <v>82899031</v>
      </c>
      <c r="V19" s="40">
        <f t="shared" si="0"/>
        <v>56034833</v>
      </c>
      <c r="W19" s="39">
        <f t="shared" si="0"/>
        <v>7095375</v>
      </c>
      <c r="X19" s="40">
        <f t="shared" si="0"/>
        <v>0</v>
      </c>
      <c r="Y19" s="39">
        <f t="shared" si="0"/>
        <v>130792776</v>
      </c>
      <c r="Z19" s="40">
        <f t="shared" si="0"/>
        <v>0</v>
      </c>
      <c r="AA19" s="39">
        <f t="shared" si="0"/>
        <v>68436467</v>
      </c>
      <c r="AB19" s="40">
        <f t="shared" si="0"/>
        <v>0</v>
      </c>
      <c r="AC19" s="39">
        <f t="shared" si="0"/>
        <v>58756147</v>
      </c>
      <c r="AD19" s="40">
        <f t="shared" si="0"/>
        <v>0</v>
      </c>
      <c r="AE19" s="42">
        <f t="shared" si="0"/>
        <v>105809762</v>
      </c>
      <c r="AF19" s="40">
        <f t="shared" si="0"/>
        <v>0</v>
      </c>
      <c r="AG19" s="43">
        <f t="shared" si="0"/>
        <v>91626007</v>
      </c>
      <c r="AH19" s="44">
        <f t="shared" si="0"/>
        <v>0</v>
      </c>
      <c r="AI19" s="45">
        <f>SUM(AI4:AI18)</f>
        <v>1663349426</v>
      </c>
      <c r="AJ19" s="46">
        <f>SUM(AH19,AF19,AD19,AB19,Z19,X19,V19,T19,R19,P19,N19,L19,J19,H19,F19)</f>
        <v>194107119</v>
      </c>
    </row>
    <row r="20" spans="2:36" ht="15.75" thickTop="1" x14ac:dyDescent="0.25">
      <c r="L20" s="47"/>
    </row>
    <row r="22" spans="2:36" x14ac:dyDescent="0.25">
      <c r="B22" s="48"/>
    </row>
  </sheetData>
  <mergeCells count="34">
    <mergeCell ref="W2:X2"/>
    <mergeCell ref="Y2:Z2"/>
    <mergeCell ref="AA2:AB2"/>
    <mergeCell ref="AC2:AD2"/>
    <mergeCell ref="AE2:AF2"/>
    <mergeCell ref="AG2:AH2"/>
    <mergeCell ref="K2:L2"/>
    <mergeCell ref="M2:N2"/>
    <mergeCell ref="O2:P2"/>
    <mergeCell ref="Q2:R2"/>
    <mergeCell ref="S2:T2"/>
    <mergeCell ref="U2:V2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B1:B2"/>
    <mergeCell ref="C1:D1"/>
    <mergeCell ref="E1:F1"/>
    <mergeCell ref="G1:H1"/>
    <mergeCell ref="I1:J1"/>
    <mergeCell ref="K1:L1"/>
    <mergeCell ref="C2:D2"/>
    <mergeCell ref="E2:F2"/>
    <mergeCell ref="G2:H2"/>
    <mergeCell ref="I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József Lajos</dc:creator>
  <cp:lastModifiedBy>Varga József Lajos</cp:lastModifiedBy>
  <dcterms:created xsi:type="dcterms:W3CDTF">2016-03-22T07:04:37Z</dcterms:created>
  <dcterms:modified xsi:type="dcterms:W3CDTF">2016-03-22T07:06:28Z</dcterms:modified>
</cp:coreProperties>
</file>