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65" yWindow="45" windowWidth="20355" windowHeight="7515"/>
  </bookViews>
  <sheets>
    <sheet name="BENCHMARK 2014" sheetId="12" r:id="rId1"/>
    <sheet name="OPCIONÁLIS Pályaelemek 2014" sheetId="7" r:id="rId2"/>
    <sheet name="Öltözőépítés 2014" sheetId="13" r:id="rId3"/>
  </sheets>
  <calcPr calcId="145621"/>
</workbook>
</file>

<file path=xl/calcChain.xml><?xml version="1.0" encoding="utf-8"?>
<calcChain xmlns="http://schemas.openxmlformats.org/spreadsheetml/2006/main">
  <c r="J19" i="7" l="1"/>
  <c r="K19" i="7" s="1"/>
  <c r="J44" i="7"/>
  <c r="K44" i="7" s="1"/>
  <c r="J42" i="7"/>
  <c r="K42" i="7" s="1"/>
  <c r="J23" i="7"/>
  <c r="K23" i="7" s="1"/>
  <c r="J17" i="7" l="1"/>
  <c r="K17" i="7" s="1"/>
  <c r="D12" i="12"/>
  <c r="E12" i="12"/>
  <c r="I218" i="13"/>
  <c r="I217" i="13"/>
  <c r="I216" i="13"/>
  <c r="I215" i="13"/>
  <c r="I214" i="13"/>
  <c r="I213" i="13"/>
  <c r="I212" i="13"/>
  <c r="I211" i="13"/>
  <c r="I210" i="13"/>
  <c r="I209" i="13"/>
  <c r="I208" i="13"/>
  <c r="I207" i="13"/>
  <c r="I206" i="13"/>
  <c r="I205" i="13"/>
  <c r="I204" i="13"/>
  <c r="I203" i="13"/>
  <c r="I199" i="13"/>
  <c r="I198" i="13"/>
  <c r="I196" i="13"/>
  <c r="I194" i="13"/>
  <c r="I193" i="13"/>
  <c r="I192" i="13"/>
  <c r="I191" i="13"/>
  <c r="I190" i="13"/>
  <c r="I185" i="13"/>
  <c r="I183" i="13"/>
  <c r="I182" i="13"/>
  <c r="I180" i="13"/>
  <c r="I179" i="13"/>
  <c r="I178" i="13"/>
  <c r="I173" i="13"/>
  <c r="I172" i="13"/>
  <c r="I171" i="13"/>
  <c r="I170" i="13"/>
  <c r="I168" i="13"/>
  <c r="I167" i="13"/>
  <c r="I166" i="13"/>
  <c r="I164" i="13"/>
  <c r="I162" i="13"/>
  <c r="I161" i="13"/>
  <c r="I155" i="13"/>
  <c r="I154" i="13"/>
  <c r="I153" i="13"/>
  <c r="I148" i="13"/>
  <c r="I147" i="13"/>
  <c r="I146" i="13"/>
  <c r="I144" i="13"/>
  <c r="I143" i="13"/>
  <c r="I140" i="13"/>
  <c r="I138" i="13"/>
  <c r="I137" i="13"/>
  <c r="I136" i="13"/>
  <c r="I134" i="13"/>
  <c r="I133" i="13"/>
  <c r="I132" i="13"/>
  <c r="I126" i="13"/>
  <c r="I124" i="13"/>
  <c r="I120" i="13"/>
  <c r="I119" i="13"/>
  <c r="I117" i="13"/>
  <c r="I114" i="13"/>
  <c r="I113" i="13"/>
  <c r="I111" i="13"/>
  <c r="I108" i="13"/>
  <c r="I107" i="13"/>
  <c r="I104" i="13"/>
  <c r="I103" i="13"/>
  <c r="I102" i="13"/>
  <c r="I101" i="13"/>
  <c r="I100" i="13"/>
  <c r="I97" i="13"/>
  <c r="I94" i="13"/>
  <c r="I93" i="13"/>
  <c r="I89" i="13"/>
  <c r="I87" i="13"/>
  <c r="I82" i="13"/>
  <c r="I81" i="13"/>
  <c r="I80" i="13"/>
  <c r="I79" i="13"/>
  <c r="I75" i="13"/>
  <c r="I74" i="13"/>
  <c r="I70" i="13"/>
  <c r="I69" i="13"/>
  <c r="I68" i="13"/>
  <c r="I67" i="13"/>
  <c r="I65" i="13"/>
  <c r="I64" i="13"/>
  <c r="I63" i="13"/>
  <c r="I62" i="13"/>
  <c r="I61" i="13"/>
  <c r="I60" i="13"/>
  <c r="I59" i="13"/>
  <c r="I58" i="13"/>
  <c r="I57" i="13"/>
  <c r="I55" i="13"/>
  <c r="I54" i="13"/>
  <c r="I53" i="13"/>
  <c r="I52" i="13"/>
  <c r="I51" i="13"/>
  <c r="I50" i="13"/>
  <c r="I49" i="13"/>
  <c r="I48" i="13"/>
  <c r="I45" i="13"/>
  <c r="I44" i="13"/>
  <c r="I40" i="13"/>
  <c r="I39" i="13"/>
  <c r="I38" i="13"/>
  <c r="I36" i="13"/>
  <c r="I35" i="13"/>
  <c r="I34" i="13"/>
  <c r="I31" i="13"/>
  <c r="I30" i="13"/>
  <c r="I28" i="13"/>
  <c r="I27" i="13"/>
  <c r="I25" i="13"/>
  <c r="I24" i="13"/>
  <c r="I23" i="13"/>
  <c r="I22" i="13"/>
  <c r="I20" i="13"/>
  <c r="I17" i="13"/>
  <c r="I15" i="13"/>
  <c r="I12" i="13"/>
  <c r="I11" i="13"/>
  <c r="I10" i="13"/>
  <c r="I8" i="7" l="1"/>
  <c r="J8" i="7" l="1"/>
  <c r="K8" i="7" s="1"/>
  <c r="E6" i="7" l="1"/>
  <c r="I6" i="7" s="1"/>
  <c r="J6" i="7" l="1"/>
  <c r="K6" i="7" s="1"/>
  <c r="K26" i="7" l="1"/>
  <c r="K25" i="7"/>
  <c r="I28" i="7"/>
  <c r="K28" i="7" s="1"/>
  <c r="I26" i="7"/>
  <c r="I25" i="7"/>
  <c r="E30" i="12" l="1"/>
  <c r="D30" i="12"/>
  <c r="E29" i="12"/>
  <c r="D29" i="12"/>
  <c r="E28" i="12"/>
  <c r="D28" i="12"/>
  <c r="E27" i="12"/>
  <c r="D27" i="12"/>
  <c r="E26" i="12"/>
  <c r="D26" i="12"/>
  <c r="E25" i="12"/>
  <c r="D25" i="12"/>
  <c r="E11" i="12"/>
  <c r="D11" i="12"/>
  <c r="E10" i="12"/>
  <c r="D10" i="12"/>
  <c r="E9" i="12"/>
  <c r="D9" i="12"/>
  <c r="E8" i="12"/>
  <c r="D8" i="12"/>
  <c r="E7" i="12"/>
  <c r="D7" i="12"/>
  <c r="E6" i="12"/>
  <c r="D6" i="12"/>
  <c r="G14" i="7" l="1"/>
  <c r="I14" i="7" s="1"/>
  <c r="J14" i="7" l="1"/>
  <c r="K14" i="7" l="1"/>
</calcChain>
</file>

<file path=xl/comments1.xml><?xml version="1.0" encoding="utf-8"?>
<comments xmlns="http://schemas.openxmlformats.org/spreadsheetml/2006/main">
  <authors>
    <author>Tuskán Péter</author>
  </authors>
  <commentList>
    <comment ref="E48" authorId="0">
      <text>
        <r>
          <rPr>
            <b/>
            <sz val="8"/>
            <color indexed="81"/>
            <rFont val="Tahoma"/>
            <family val="2"/>
            <charset val="238"/>
          </rPr>
          <t>Tuskán Péter:</t>
        </r>
        <r>
          <rPr>
            <sz val="8"/>
            <color indexed="81"/>
            <rFont val="Tahoma"/>
            <family val="2"/>
            <charset val="238"/>
          </rPr>
          <t xml:space="preserve">
A+D
</t>
        </r>
      </text>
    </comment>
  </commentList>
</comments>
</file>

<file path=xl/sharedStrings.xml><?xml version="1.0" encoding="utf-8"?>
<sst xmlns="http://schemas.openxmlformats.org/spreadsheetml/2006/main" count="601" uniqueCount="333">
  <si>
    <t>sorszám</t>
  </si>
  <si>
    <t>Tétel szövege</t>
  </si>
  <si>
    <t>Mennyiség,           egység</t>
  </si>
  <si>
    <t>Anyag</t>
  </si>
  <si>
    <t>Díj</t>
  </si>
  <si>
    <t>Anyag összes</t>
  </si>
  <si>
    <t>Díj összes</t>
  </si>
  <si>
    <t>Nettó összes</t>
  </si>
  <si>
    <t>ÁFA (27%)</t>
  </si>
  <si>
    <t>Bruttó összes</t>
  </si>
  <si>
    <t>garn.</t>
  </si>
  <si>
    <t>m3</t>
  </si>
  <si>
    <t>m2</t>
  </si>
  <si>
    <t>fm.</t>
  </si>
  <si>
    <t xml:space="preserve">VIACOLOR burkolat készítése a pálya körül, 6 cm vastag térkő burkolattal kialakítva, 4 cm vastag 0-0,8 mm ágyazó homok, 10 cm vastag 0-20 mm zúzottkő ágyazat,10 cm vastag fagyálló folyami homokos kavicsréteg. </t>
  </si>
  <si>
    <t>Szegélykövek készítése a VIACOLOR járda körül, 100 cm hosszú (100*5*20 cm) elemekből, betongerendába rakva.</t>
  </si>
  <si>
    <t>fő</t>
  </si>
  <si>
    <t>Fix foci pályapalánk 1,1m magas, időjárás álló 18 mm vastag fehér színű rétegelt lemezből, tüzihorganyzott oszlopokkal, lebetonozva (beton anyagár és díj együtt)</t>
  </si>
  <si>
    <t>Élőfüves pályafelületet körülvevő területen földkitermelés gépi és kézi munkával, átlag 30 cm mélységig, oldalvonalak mentén 1,5 méter, alapvonalak mögött 2 méter szélességű, VIACOLOR burkolat készítéséhez, helyszíni deponálással.</t>
  </si>
  <si>
    <t>Könnyűszerkezetes lelátó, tüzihorganyzott acélszerkezetből, műanyag ülésekkel, fa palló járófelülettel, összeszerelve, alapozás és fedés nélkül Ft/férőhely</t>
  </si>
  <si>
    <t>TÉTEL MEGNEVEZÉSE</t>
  </si>
  <si>
    <t>ÁFA</t>
  </si>
  <si>
    <t>nettó</t>
  </si>
  <si>
    <t>bruttó</t>
  </si>
  <si>
    <t xml:space="preserve">ÉLŐFÜVES NAGYPÁLYA LÉTESÍTÉSE 68x105m (111x72m) 7992 m2, (1A, 2, 3, 4B), </t>
  </si>
  <si>
    <t>Ft</t>
  </si>
  <si>
    <t>MŰFÜVES PÁLYA 12x24  (14x26=364m2) (1B, 2, 3, 5)</t>
  </si>
  <si>
    <t>MŰFÜVES PÁLYA 20x40  (22x42=924m2) (1B, 2, 3, 5)</t>
  </si>
  <si>
    <t>MŰFÜVES NAGYPÁLYA 105X68 (111x72=7992 m2) (1A, 2, 3, 5)</t>
  </si>
  <si>
    <t>ÖLTÖZŐÉPÍTÉS (tégla építésű, Ft/nettó m2)</t>
  </si>
  <si>
    <t>Ft/ nettó m2</t>
  </si>
  <si>
    <t>MEGJEGYZÉS</t>
  </si>
  <si>
    <t>(1A)</t>
  </si>
  <si>
    <t>Viacolor járda nélkül</t>
  </si>
  <si>
    <t>(1B)</t>
  </si>
  <si>
    <t>Viacolor járdával</t>
  </si>
  <si>
    <t>(2)</t>
  </si>
  <si>
    <t>Világítás, palánk és rugalmas alátét nélküli kivitelezést figyelembe véve, kitermelt föld helyszíni deponálásával</t>
  </si>
  <si>
    <t>(3)</t>
  </si>
  <si>
    <t>Drénrendszerrel</t>
  </si>
  <si>
    <t>(4A)</t>
  </si>
  <si>
    <t>Automata öntözőrendszer nélkül</t>
  </si>
  <si>
    <t>(4B)</t>
  </si>
  <si>
    <t>Automata öntözőrendszerrel</t>
  </si>
  <si>
    <t>(5)</t>
  </si>
  <si>
    <t>Színezett gumigranulátummal</t>
  </si>
  <si>
    <t>Ft/fm</t>
  </si>
  <si>
    <t>Ft/férőhely</t>
  </si>
  <si>
    <t>Fix foci pályapalánk 1,1m magas, időjárás álló 18 mm vastag fehér színű rétegelt lemezből, tüzihorganyzott oszlopokkal, lebetonozva.</t>
  </si>
  <si>
    <t>5 m magas hálórendszer, min. 4 mm vtg. tüzihorganyzott zártszelvény oszlopokkal</t>
  </si>
  <si>
    <t>LABDAFOGÓ HÁLÓ (6)</t>
  </si>
  <si>
    <t>(6)</t>
  </si>
  <si>
    <t>(7)</t>
  </si>
  <si>
    <t>KÖNNYŰSZERKEZETES LELÁTÓ (7)</t>
  </si>
  <si>
    <t>PALÁNK (9)</t>
  </si>
  <si>
    <t>(9)</t>
  </si>
  <si>
    <t>min. 200 lux megvilágításra, pálya körüli földkábelezéssel, kandelláberekkel, fényvetőkkel kompletten.</t>
  </si>
  <si>
    <t>Tüzihorganyzott acélszerkezetből, műanyag ülésekkel, fa palló járófelülettel, összeszerelve, (alapozás és fedés nélkül.)</t>
  </si>
  <si>
    <t>EGYÉB PROJEKTELEMEK , PÁLYÁKHOZ OPCIONÁLIS TÉTELEK</t>
  </si>
  <si>
    <t>Egység</t>
  </si>
  <si>
    <t>ÉLŐFÜVES NAGYPÁLYA CSAK FŰCSERE (1A, 2,  4A)</t>
  </si>
  <si>
    <t>Labdafogó háló 5 m magas, UV álló műanyagból 13x13 cm lyukosztással, min. 4mm falvastagságú tüzihorganyzott zártszelvény oszlopokkal,  alapvonal mögött lebetonozva (beton anyagár és díj együtt)</t>
  </si>
  <si>
    <t>1a</t>
  </si>
  <si>
    <t>7m hosszúságú, fedett kispad kialakítása, ülőpaddal</t>
  </si>
  <si>
    <t>db</t>
  </si>
  <si>
    <t>2a</t>
  </si>
  <si>
    <t>m</t>
  </si>
  <si>
    <t>7m hosszúságú, fedett kispad kialakítása, ülőpaddal-plexi</t>
  </si>
  <si>
    <t>5m hosszúságú, fedett kispad kialakítása, ülőpaddal- plexi</t>
  </si>
  <si>
    <t>3m hosszúságú, fedett kispad kialakítása, ülőpaddal- plexi</t>
  </si>
  <si>
    <t>MLSZ Infrastruktúra Szabályzatának megfelelő legalább 
1,8 m magas, szilárd anyagból készült külső kerítés az
 elfogadható, (tekercses drótkerítés nem)</t>
  </si>
  <si>
    <t>2b</t>
  </si>
  <si>
    <t>2c</t>
  </si>
  <si>
    <t>5b</t>
  </si>
  <si>
    <t>MLSZ Infrastruktúra Szabályzatának megfelelő legalább 
1,2 m magas korlát. A játéktér oldalvonalától legalább 3 m-re, a kapuk mögött 5 m távolságra, megszakítás nélkül, összefüggő kerítés (korlát) max 400m hosszban
Hosszvaratos horganyzott 2"-os acél cső D30 beton alap.</t>
  </si>
  <si>
    <t>A</t>
  </si>
  <si>
    <t>B</t>
  </si>
  <si>
    <t>C</t>
  </si>
  <si>
    <t>I. FÖLDMUNKÁK</t>
  </si>
  <si>
    <t>Munkaárok, munkagödör készítése</t>
  </si>
  <si>
    <t>Tartalmazza: kitűzéssel, munkaterület lehatárolását, a földfejtést max. 2,0 m mélységig I-IV t.o.-ban, helyszíni deponálást, közművesített területen a közművek biztonságba helyezését, gépi földkiemelésnél a kiegészítő kézi földmunkát, altalaj tömörítést</t>
  </si>
  <si>
    <t>*</t>
  </si>
  <si>
    <t>Munkaárok kiemelés kézzel, közművesített területen</t>
  </si>
  <si>
    <t>Földkiemelés géppel munkaárokból, közmű nélküli területen</t>
  </si>
  <si>
    <t>Földkiemelés géppel munkagödörből, közmű nélküli területen</t>
  </si>
  <si>
    <t>Befejező földmunkák</t>
  </si>
  <si>
    <t>Kitermelésből felhasznált földből</t>
  </si>
  <si>
    <t>Feltöltések szemcsés anyagból</t>
  </si>
  <si>
    <t>Tartalmazza: altalaj tömörítését, feltöltési anyag (homok, h.kavics) beszerzését (tételben 15-20 km-ről), réteges terítést és tömörítést, melléképítményekkel, szabványokban előírt mérésekkel, vizsgálatokkal</t>
  </si>
  <si>
    <t>II. SZERKEZETÉPÍTÉS</t>
  </si>
  <si>
    <t>Állványozás</t>
  </si>
  <si>
    <t>Homlokzati csőállvány állítása, 2 KN/m2 terhelhetőségig, 6 m munkapadló magasságig</t>
  </si>
  <si>
    <t>Zsaluzás</t>
  </si>
  <si>
    <t>Táblás síklemez födém zsaluzat készítése</t>
  </si>
  <si>
    <t>Pillérzsaluzat</t>
  </si>
  <si>
    <t>Koszorú zsaluzat</t>
  </si>
  <si>
    <t>Gerenda zsaluzat</t>
  </si>
  <si>
    <t>Beton sáv-, talp-, lemez- vagy gerendaalap, C 20/25 XC1-32-F3 üzemi keverésű betonból</t>
  </si>
  <si>
    <t>Monolit vasbeton fal, oszlop, lemez készítése C20/25-XC1, XC2(H)-16 F3 (betonacél szerelés nélkül)</t>
  </si>
  <si>
    <t>Betonacél szerelések</t>
  </si>
  <si>
    <t>Betonacélok</t>
  </si>
  <si>
    <t>8 mm, /B60.50/, BST 500</t>
  </si>
  <si>
    <t>t</t>
  </si>
  <si>
    <t>10-12 mm, /B60.50/, BST 500</t>
  </si>
  <si>
    <t>14-32 mm, /B60.50/, BST 500</t>
  </si>
  <si>
    <t>Hegesztett acélhálók</t>
  </si>
  <si>
    <t>5 mm/150x150 mm (5,1x2,15 m táblaméret)</t>
  </si>
  <si>
    <t>tábla</t>
  </si>
  <si>
    <t>6 mm/150x150 mm (5,1x2,15 m táblaméret)</t>
  </si>
  <si>
    <t>10 mm/150x150 mm (5,1x2,15 m táblaméret)</t>
  </si>
  <si>
    <t>III. FALAZATOK, KŐMŰVES SZERKEZETEK</t>
  </si>
  <si>
    <t>Pincefalazatok</t>
  </si>
  <si>
    <t>ZS 25 elemből 25 cm</t>
  </si>
  <si>
    <t>ZS 30 elemből 30 cm</t>
  </si>
  <si>
    <t>Teherhordó és kitöltő falazatok</t>
  </si>
  <si>
    <t>POROTHERM 30 N+F 30 cm hagyományos falazóhabarccsal</t>
  </si>
  <si>
    <t>POROTHERM 38 HS 38 cm</t>
  </si>
  <si>
    <t>kisméretű, tömör tégla 38 cm</t>
  </si>
  <si>
    <t>YTONG P2-0,5 NF+GT 25 cm</t>
  </si>
  <si>
    <t>YTONG P2-0,5 NF+GT 30 cm</t>
  </si>
  <si>
    <t>YTONG P2-0,5 NF+GT 37,5 cm</t>
  </si>
  <si>
    <t>Könnyűbeton falazóelem 25 cm</t>
  </si>
  <si>
    <t>Könnyűbeton falazóelem 30 cm</t>
  </si>
  <si>
    <t>Belső falazatok</t>
  </si>
  <si>
    <t>POROTHERM 10 N+F 10 cm</t>
  </si>
  <si>
    <t>POROTHERM 12 N+F 12 cm</t>
  </si>
  <si>
    <t>kisméretű, tömör tégla 12 cm</t>
  </si>
  <si>
    <t>B 30 blokktégla 17 cm</t>
  </si>
  <si>
    <t>POROTHERM 20 N+F 20 cm</t>
  </si>
  <si>
    <t>YTONG  PVE 10 cm</t>
  </si>
  <si>
    <t>YTONG  PVE+NF 10 cm</t>
  </si>
  <si>
    <t>YTONG  PVE 15 cm</t>
  </si>
  <si>
    <t>YTONG  PVE+NF 15 cm</t>
  </si>
  <si>
    <t>Áthidaló gerendák</t>
  </si>
  <si>
    <t>Porotherm A-12 nyílásáthidaló, 100 cm hosszú</t>
  </si>
  <si>
    <t>Porotherm A-12 nyílásáthidaló, 200 cm hosszú</t>
  </si>
  <si>
    <t>Porotherm elemmagas nyílásáthidaló, 100 cm hosszú</t>
  </si>
  <si>
    <t>Porotherm elemmagas nyílásáthidaló, 200 cm hosszú</t>
  </si>
  <si>
    <t>Szerelt válaszfalak</t>
  </si>
  <si>
    <t>Tartalmazza: vázszerkezet készítését 62,5 cm tengelytávolsággal, dübelezéssel, kétoldali burkolást 12,5 mm vtg. gipszkarton lapokkal, min. 5 cm vtg. ásványgyapot hőszigeteléssel, fugázást, falcsatlakozások kialakítását, ideiglenes melléképítményeket, méréseket, vizsgálatokat</t>
  </si>
  <si>
    <t>Gipszkarton lapokkal, falvastagság 100 mm</t>
  </si>
  <si>
    <t>Gipszkarton lapokkal, falvastagság 125 mm</t>
  </si>
  <si>
    <t>Aljzatbetonok</t>
  </si>
  <si>
    <t>Tartalmazza: keverék bedolgozást, tömörítést, utókezelést, felület simítást, tech. fólia terítést, melléképítményeket, szabványokban előírt méréseket, vizsgálatokat</t>
  </si>
  <si>
    <t>6 cm vastagságig C6/16-10/16/FN keverékből</t>
  </si>
  <si>
    <t>6 cm vastagság felett C6/16-8/16/FN keverékből</t>
  </si>
  <si>
    <t>5 cm vtg. esztrich betonból</t>
  </si>
  <si>
    <t>IV. VAKOLATOK, HOMLOKZATBEVONATOK</t>
  </si>
  <si>
    <t>Belső vakolatok</t>
  </si>
  <si>
    <t>Tartalmazza: a külső/belső vakolást a felület előkészítésével, járulékos munkákkal együtt készre készítve</t>
  </si>
  <si>
    <t>Hagyományos mész-cement vakolatok</t>
  </si>
  <si>
    <t>Mészhabarcs vakolat 1,5 cm vtg.</t>
  </si>
  <si>
    <t>Hagyományos kész-vakolatrendszer</t>
  </si>
  <si>
    <t>Alap- és simítóvakolat kézi felhordással 1cm vtg.-ban</t>
  </si>
  <si>
    <t>Homlokzatvakolatok és bevonatok</t>
  </si>
  <si>
    <t>Dryvit rendszerű hőszigetelő rendszerek</t>
  </si>
  <si>
    <t>Polisztirol lapos hőszigetelő rendszer, 8 cm vtg. hőszigetelő lemezzel</t>
  </si>
  <si>
    <t>Polisztirol lapos hőszigetelő rendszer, 10 cm vtg. hőszigetelő lemezzel</t>
  </si>
  <si>
    <t>V. ÁLMENYEZETEK</t>
  </si>
  <si>
    <t>Tartalmazza: bemérést, tartószerkezet szerelését horganyzott profilokból, sima él-kiképzésű álmennyezeti lapok elhelyezését kazettás kivitelben, vágási hulladékkal, falcsatlakozások, falszegélyek kialakításával, max. 3m magasságig szerelve</t>
  </si>
  <si>
    <t>Gipszkarton lemezből, egyrétegű, 12,5 mm vtg. lapokból</t>
  </si>
  <si>
    <t>normál építőlemezből</t>
  </si>
  <si>
    <t>tűzvédelmi építőlemezből</t>
  </si>
  <si>
    <t>impregnált építőlemezből</t>
  </si>
  <si>
    <t>tűzgátló, impregnált építőlemezből</t>
  </si>
  <si>
    <t>alupanel (100mm széles, 0,5mm vtg, fehér)</t>
  </si>
  <si>
    <t>VI. BURKOLATOK</t>
  </si>
  <si>
    <t>Aljzatkiegyenlítés</t>
  </si>
  <si>
    <t>felületelőkészítő alapozó, tapadóhíd</t>
  </si>
  <si>
    <t>átlagosan 3 mm önterülő aljzatkiegyenlítő, padlóburkolatok alá</t>
  </si>
  <si>
    <r>
      <t xml:space="preserve">Hidegburkolatok </t>
    </r>
    <r>
      <rPr>
        <sz val="11"/>
        <rFont val="Calibri"/>
        <family val="2"/>
        <charset val="238"/>
      </rPr>
      <t xml:space="preserve">lábazattal, fugázással, </t>
    </r>
  </si>
  <si>
    <t>Greslapból PEI-IV, V (lap: 3400Ft/m2)</t>
  </si>
  <si>
    <t>Sima fehér csempelapokból (lap: 2000 Ft/m2)</t>
  </si>
  <si>
    <t xml:space="preserve">Greslapokból </t>
  </si>
  <si>
    <t>Parketta burkolatok</t>
  </si>
  <si>
    <t>Közepes kopásállóságú laminált parketta (7 mm-es) (parketta:2200 Ft/m2)</t>
  </si>
  <si>
    <t>PVC  padlóburkolatok</t>
  </si>
  <si>
    <t>PVC padlóburkolat, 3 mm vtg. (PVC anyagár: 1500Ft/m2)</t>
  </si>
  <si>
    <t>Stopliálló PVC padlóburkolat (PVC anyagár: 3500 Ft/m2)</t>
  </si>
  <si>
    <t>VII. BÁDOGOZÁSI MUNKÁK</t>
  </si>
  <si>
    <t>Függőeresz csatornák tartozékokkal</t>
  </si>
  <si>
    <t>Félkör szelvényű, horganylemezből  33-40 cm között</t>
  </si>
  <si>
    <t>Lefolyócsatornák</t>
  </si>
  <si>
    <t>Kör szelvényű, horganylemezből, 33 cm kit. sz.</t>
  </si>
  <si>
    <t>VIII. ASZTALOSSZERKEZETEK</t>
  </si>
  <si>
    <t>Homlokzati nyílászárók</t>
  </si>
  <si>
    <t>Tartalmazza: hőszigetelő üvegezésű (min. 1,4 W/m2K), ROTO típusú vasalattal, eloxált kilinccsel, soroló léccel, alapszínre felületkezelve, járulékos munkákkal.</t>
  </si>
  <si>
    <t>Fa tok és szárnyszerkezetű ablakok</t>
  </si>
  <si>
    <t>Bukó-nyíló 0,5 m2 alatt</t>
  </si>
  <si>
    <t>Bukó-nyíló 0,51-2,0 m2 között</t>
  </si>
  <si>
    <t>Bukó-nyíló 2,0 m2 felett</t>
  </si>
  <si>
    <t>ablak 0,5 m2 alatt</t>
  </si>
  <si>
    <t>ablak 0,51-2,0 m2 között</t>
  </si>
  <si>
    <t>ablak 2,0 m2 felett</t>
  </si>
  <si>
    <t>Biztonsági bejárati ajtók</t>
  </si>
  <si>
    <t>Beltéri ajtók</t>
  </si>
  <si>
    <t>Utólag szerelhető, papírrács betét felépítésű tokos ajtó</t>
  </si>
  <si>
    <t>Laminált tokos és ajtólapos, cseresznye színű 90/210 cm</t>
  </si>
  <si>
    <t>Tele kivitelű egyszárnyú ajtó lakköntött fatokkal és ajtólappal 75/210 cm</t>
  </si>
  <si>
    <t>Farostlemez borítású, telelapos, 12-es pallótokos ajtó zárral, kilincsgarnitúrával (festhető)</t>
  </si>
  <si>
    <t>75/210 cm</t>
  </si>
  <si>
    <t>90/210 cm</t>
  </si>
  <si>
    <t>100/210 cm</t>
  </si>
  <si>
    <t>IX. LAKATOSSZERKEZETEK</t>
  </si>
  <si>
    <t>Tartalmazza: az acél nyílászáró szerkezetek elhelyezését a tokkerettel, a kapcsolódó kiegészítő kőműves munkákkal, vasalatokkal, zárszerkezetet kilinccsel</t>
  </si>
  <si>
    <t>Ajtók, ablakok</t>
  </si>
  <si>
    <t>Hőhíd mentes, hőszigetelő üvegezésű alu ablak, nyíló szárnnyal</t>
  </si>
  <si>
    <t>Beltéri acél ajtó, befoglaló tokkal, 15 cm falvastagsággal, telelapos, natúr felülettel 90/210 cm</t>
  </si>
  <si>
    <t>Beltéri acél ajtó, befoglaló tokkal, 15 cm falvastagsággal, telelapos, színes porszórt felülettel 90/210 cm</t>
  </si>
  <si>
    <t>X. FELÜLETKÉPZÉSEK</t>
  </si>
  <si>
    <t>Tapétázás, festés, mázolás</t>
  </si>
  <si>
    <t>Tartalmazza: a falfelület  előkészítését egyszeri felületsimítással, csiszolással, a festést két rétegben készítve, fehér ill. alapszínben</t>
  </si>
  <si>
    <t>Falfelület előkészítése</t>
  </si>
  <si>
    <t>Gipszes simítás</t>
  </si>
  <si>
    <t>egyszeri felületsimítással, csiszolással</t>
  </si>
  <si>
    <t>Műanyag kötésű simítóanyag</t>
  </si>
  <si>
    <t>Falfestések</t>
  </si>
  <si>
    <t>Műanyag diszperziós falfestés (2-szer)</t>
  </si>
  <si>
    <t>Tapétázások</t>
  </si>
  <si>
    <t>Üvegszövet bevonati rendszerrel (Waltex 3000 üvegfátyol)</t>
  </si>
  <si>
    <t xml:space="preserve"> előkészített felületre való ragasztását, kétszeri fehér diszperzit festéssel</t>
  </si>
  <si>
    <t>Üvegszövet bevonati rendszerrel (Waltex 4500 üvegszövet)</t>
  </si>
  <si>
    <t>Üvegszövet bevonati rendszerrel (Tassoglass üvegfátyol)</t>
  </si>
  <si>
    <t>Mázolási munkák</t>
  </si>
  <si>
    <t>Falfelületek előkészítése: simító tapaszolás</t>
  </si>
  <si>
    <t xml:space="preserve"> alap-, fedő és zománcréteggel</t>
  </si>
  <si>
    <t>Fa nyílászárók alap-, fedő-, zománcfestése</t>
  </si>
  <si>
    <t>Külső fafelületek lazúrozása két rétegben</t>
  </si>
  <si>
    <t>Csővezetékek alap-, fedő-, zománcfestése</t>
  </si>
  <si>
    <t>XI. HŐ-, HANG- ÉS VÍZSZIGETELÉSEK</t>
  </si>
  <si>
    <t>Hő- és hangszigetelések</t>
  </si>
  <si>
    <t>Magastetők, tetőtér beépítések hőszigetelése kőzetgyapot lemezzel</t>
  </si>
  <si>
    <t>ROCKWOOL Deltarock éklemez /szarufák között/ 100-150 mm</t>
  </si>
  <si>
    <t>ROCKWOOL MULTIROCK PLUS 50 mm</t>
  </si>
  <si>
    <t>ROCKWOOL DACHROCK 2x100 mm</t>
  </si>
  <si>
    <t>Magastetők, tetőtér beépítések hőszigetelése üveggyapot lemezzel</t>
  </si>
  <si>
    <t>ISOVER Uniroll, THERWOOLIN Therwoo-Roll 100-200 mm</t>
  </si>
  <si>
    <t>URSA Glasswool MTF 100 mm</t>
  </si>
  <si>
    <t>Lapostetők hőszigetelése polisztirol lemezzel</t>
  </si>
  <si>
    <t>Nikecell (EPS) 150 100 mm</t>
  </si>
  <si>
    <t>Víz elleni szigetelések</t>
  </si>
  <si>
    <t>Tartalmazza: a felület előkészítő munkákat és a szigetelőréteg rögzítését</t>
  </si>
  <si>
    <t>Csapadékvíz elleni szigetelés</t>
  </si>
  <si>
    <t>Ragasztható lemezszigetelés - bitumenes fedéllemezzel 1 rétegben</t>
  </si>
  <si>
    <t>Ragasztható lemezszigetelés - Bituthen műa. szig. lemezzel 1 rétegben</t>
  </si>
  <si>
    <t>Párazáró lemez - üvegfátyol hordozóréteggel</t>
  </si>
  <si>
    <t>Hegeszthető bitumenes lemezszigetelés - 2 rétegben (GV4+GV4,5)</t>
  </si>
  <si>
    <t>Lepelszigetelés EPDM 1,2 mm ragasztott rögzítéssel</t>
  </si>
  <si>
    <t>Üzemi, -használati víz elleni szigetelés</t>
  </si>
  <si>
    <t>Kent szigetelés, víznyomásnak nem kitett helyzetű,  kerámia vagy GRES lapburkolat alatti padlószigetelés ill. falszigetelés bevonatszigeteléssel, két rétegben, MAPEI MAPEGUM WPS szigetelőhabarcs, normál MAPEBAND hajlaterősítő szalag elhelyezésével (tartalmazza az alapozó PRIMER G árát is)</t>
  </si>
  <si>
    <t>Talajnedvesség elleni szigetelés</t>
  </si>
  <si>
    <t>Kellősítés hideg bitumen mázzal, bitumenes lemez szigetelés aljzata</t>
  </si>
  <si>
    <t>4 mm vtg. Poliészterfátyol hordozórétegű,  SBS modifikált  bitumenes vastaglemez 1 rétegben</t>
  </si>
  <si>
    <t>BONTÁSI MUNKÁK</t>
  </si>
  <si>
    <t>Tartalmazza: a  bontáshoz szükséges építési segédszerkezeteket, a szerkezet bontását, a törmelék továbbmozgatását, konténeres elszállítást 15-20 km-ig, lerakóhelyi díjat, belső anyagmozgatást</t>
  </si>
  <si>
    <t>Teherhordó és kitöltő falazat bontása, téglafalazat</t>
  </si>
  <si>
    <t>Teherhordó és kitöltő falazat bontása, falazóblokk</t>
  </si>
  <si>
    <t>Téglaszerkezetű pillérek, kémények, oszlopok</t>
  </si>
  <si>
    <t>Válaszfalak bontása kis- és nagyméretű téglából</t>
  </si>
  <si>
    <t>Válaszfalak bontása blokk- és válaszfaltéglából</t>
  </si>
  <si>
    <t>Ácsszerkezet bontása lécezéssel, deszkázattal</t>
  </si>
  <si>
    <t>Tetőfedések bontása tartozékokkal, bádogos szerkezetekkel</t>
  </si>
  <si>
    <t>Vakolatok leverése oldalfalról, vagy homlokzatról</t>
  </si>
  <si>
    <t>Padlóburkolatok (kő, kerámia) bontása</t>
  </si>
  <si>
    <t>Falburkolatok bontása</t>
  </si>
  <si>
    <t>Parkettaburkolat bontása</t>
  </si>
  <si>
    <t>Aljzatbeton bontása 10 cm-ig</t>
  </si>
  <si>
    <t>Beton-, vasbeton szerkezetek bontása</t>
  </si>
  <si>
    <t>Faszerkezetű ajtó, ablak, kapu</t>
  </si>
  <si>
    <t>Fémszerkezetű ajtó, ablak, kapu</t>
  </si>
  <si>
    <t>Festék eltávolítása fémfelületről</t>
  </si>
  <si>
    <t>A+D
nettó</t>
  </si>
  <si>
    <t>A+D
bruttó</t>
  </si>
  <si>
    <t>menny.
egység</t>
  </si>
  <si>
    <t>Díj 
összes</t>
  </si>
  <si>
    <t>MLSZ Infrastruktúra Szabályzatának megfelelő játékoskijárat</t>
  </si>
  <si>
    <t>2d</t>
  </si>
  <si>
    <t>ÖLTÖZŐFELÚJÍTÁS (tégla építésű, Ft/nettó m2)</t>
  </si>
  <si>
    <t>1b</t>
  </si>
  <si>
    <t>1c</t>
  </si>
  <si>
    <t>Világítás kiépítése kompletten, 200 lux átlagos megvilágításhoz szükséges darabszámú, teljesítményű  fényvetővel, elektromos tervekkel, beüzemelve. A tervezett világítás a 14x26m labdarúgó (grund) pálya magas színvonalú, emelt edzésszintű világítására alkalmas.</t>
  </si>
  <si>
    <t>Világítás kiépítése kompletten, 200 lux átlagos megvilágításhoz szükséges darabszámú, teljesítményű  fényvetővel, elektromos tervekkel, beüzemelve. A tervezett világítás a 20x40m labdarúgó kispálya magas színvonalú, emelt edzésszintű világítására alkalmas.</t>
  </si>
  <si>
    <t>BIZTONSÁGI BERUHÁZÁS</t>
  </si>
  <si>
    <t>4a</t>
  </si>
  <si>
    <t>4b</t>
  </si>
  <si>
    <t>4c</t>
  </si>
  <si>
    <t>4d</t>
  </si>
  <si>
    <t>5a</t>
  </si>
  <si>
    <t>6a</t>
  </si>
  <si>
    <t>6b</t>
  </si>
  <si>
    <t>6c</t>
  </si>
  <si>
    <t>7a</t>
  </si>
  <si>
    <t>7b</t>
  </si>
  <si>
    <t>FUNKCIONALITÁS
JÁTÉKTÉR, PÁLYABERENDEZÉS</t>
  </si>
  <si>
    <t>8a</t>
  </si>
  <si>
    <t>NÉZŐTÉR, KÉNYELEM, 
KISZOLGÁLÓ LÉTESÍTMÉNYEK FEJLESZTÉSE</t>
  </si>
  <si>
    <t>IDEIGLENES LÉTESÍTMÉNYEK</t>
  </si>
  <si>
    <t>D</t>
  </si>
  <si>
    <t>7c</t>
  </si>
  <si>
    <t>E</t>
  </si>
  <si>
    <t>KARBANTARTÁS</t>
  </si>
  <si>
    <t>pálya</t>
  </si>
  <si>
    <t>BENCHMARK ADATOK 2014.</t>
  </si>
  <si>
    <t>Világítás kiépítése kompletten, 4-6 db 18 -20 méteres horganyzott kandeláber, 300 lux átlagos megvilágításhoz szükséges darabszámú, elektromos tervekkel, beüzemelve. A tervezett világítás a 111x72m labdarúgó nagypálya magas színvonalú, emelt edzésszintű világítására alkalmas.</t>
  </si>
  <si>
    <t>min. 300 lux megvilágításra, pálya körüli földkábelezéssel, kandelláberekkel, fényvetőkkel kompletten.</t>
  </si>
  <si>
    <t>egyedi</t>
  </si>
  <si>
    <t xml:space="preserve">Centerpálya világítás, 30-40 m oszlopokkal (4 db), vagy lelátó lefedés szerkezetéhez rögzítve.
földmunkával, kábelfektetéssel, (NBI követlményszint)
1200 lux (NK 1400 lux) megvilágítási szint, tartószerkezettervekkel, érintésvédelmi, fénymérési jegyzőkönyvekkel, </t>
  </si>
  <si>
    <t>(8a)</t>
  </si>
  <si>
    <t>(8b)</t>
  </si>
  <si>
    <t>EDZÉSSZINTŰ VILÁGÍTÁS 105x68 m NAGYPÁLYÁRA (8a)</t>
  </si>
  <si>
    <t>EDZÉSSZINTŰ VILÁGÍTÁS 20x40 m KISPÁLYÁRA (8b)</t>
  </si>
  <si>
    <t>EDZÉSSZINTŰ VILÁGÍTÁS GRUND MÉRETŰ PÁLYÁRA (8b)</t>
  </si>
  <si>
    <t>Épített lelátó létesítése, lefedéssel, vagy lefedés nélkül</t>
  </si>
  <si>
    <t>Eredménykijelző
(egyedi specifikáció szerint eltérhet)</t>
  </si>
  <si>
    <t>Hangosítás
(egyedi specifikáció szerint eltérhet)</t>
  </si>
  <si>
    <t>Pályakarbantartó gépek, kiegészítők
(műfüves, vagy füves pályához kistraktor, adapterekkel)</t>
  </si>
  <si>
    <t xml:space="preserve">NÉHÁNY FŐBB TÉTEL 
ÖLTÖZŐFELÚJÍTÁSOKHOZ AZ ELSZÁMOLHATÓ MAXIMUM EGYSÉGÁRAK 
</t>
  </si>
  <si>
    <t>PÁLYAÉPÍTÉS OPCIONÁLIS TÉTELEK</t>
  </si>
  <si>
    <t>Pályafűtés kiépítése, méretezés szerint szükséges teljesítménnyel, tervekkel, beüzemelve, földmunka és pályafelület kialakításának költségei nélkül. 
A pályafűtés benchára a 111x72m  labdarúgó pálya esetén elektromos rendszerre vonatkozik, hálózatfejlesztés nélkül. NBI, NBIIA MLSZ Infrastrukturaszabályzatának megfelelően.
(A különböző pályafűtési rendszereket a pontos, részletes műszaki tartalom alapján helyszínenként egyedileg kell vizsgálni.
Az egyéb változatokat az energiaigényvizsgálat alapján megalapozott költségvetés, és a megtérülési mutatók igazolása alapján, garanciaidőszak megadásával együtt lehet vizsgálni, összehasonlítani. )</t>
  </si>
  <si>
    <r>
      <t xml:space="preserve">Földkiemelés dúcolás nélkül, </t>
    </r>
    <r>
      <rPr>
        <sz val="11"/>
        <rFont val="Calibri"/>
        <family val="2"/>
        <charset val="238"/>
      </rPr>
      <t>száraz munkaárokból, munkagödörből</t>
    </r>
  </si>
  <si>
    <r>
      <t xml:space="preserve">Föld visszatöltés </t>
    </r>
    <r>
      <rPr>
        <sz val="11"/>
        <rFont val="Calibri"/>
        <family val="2"/>
        <charset val="238"/>
      </rPr>
      <t>réteges terítéssel és tömörítéssel</t>
    </r>
  </si>
  <si>
    <r>
      <t xml:space="preserve">Beton, vasbeton szerkezetek, </t>
    </r>
    <r>
      <rPr>
        <sz val="11"/>
        <rFont val="Calibri"/>
        <family val="2"/>
        <charset val="238"/>
      </rPr>
      <t>tartalmazza: betonkeverék bedolgozást szivattyús vagy darus technológiával, tömörítéssel, utókezeléssel, ideiglenes melléképítményekkel, szabványokban előírt mérésekkel, vizsgálatokkal</t>
    </r>
  </si>
  <si>
    <r>
      <t xml:space="preserve">Beton, vasbeton szerkezetek, </t>
    </r>
    <r>
      <rPr>
        <sz val="11"/>
        <rFont val="Calibri"/>
        <family val="2"/>
        <charset val="238"/>
      </rPr>
      <t>tartalmazza: betonkeverék bedolgozást szivattyús vagy darus technológiával, tömörítéssel, utókezeléssel, ideiglenes melléképítményekkel, szabványokban előírt mérésekkel, vizsgálatokkal, geodéziai mérést, zsaluzást, szerelőbeton készítését, melléképítményeket</t>
    </r>
  </si>
  <si>
    <r>
      <t xml:space="preserve">Zsaluelemek </t>
    </r>
    <r>
      <rPr>
        <sz val="11"/>
        <rFont val="Calibri"/>
        <family val="2"/>
        <charset val="238"/>
      </rPr>
      <t>(beton kiöntéssel, betonacéllal)</t>
    </r>
  </si>
  <si>
    <r>
      <t xml:space="preserve">Válaszfal egyszeres tartóváz, </t>
    </r>
    <r>
      <rPr>
        <u/>
        <sz val="11"/>
        <rFont val="Calibri"/>
        <family val="2"/>
        <charset val="238"/>
      </rPr>
      <t>kétrétegű borítással</t>
    </r>
  </si>
  <si>
    <r>
      <rPr>
        <b/>
        <sz val="11"/>
        <rFont val="Calibri"/>
        <family val="2"/>
        <charset val="238"/>
      </rPr>
      <t>Vasalt aljzat</t>
    </r>
    <r>
      <rPr>
        <sz val="11"/>
        <rFont val="Calibri"/>
        <family val="2"/>
        <charset val="238"/>
      </rPr>
      <t xml:space="preserve"> készítése hegesztett acélhálóval</t>
    </r>
  </si>
  <si>
    <r>
      <t xml:space="preserve">Tartalmazza: a rendszer komplett kivitelezését: </t>
    </r>
    <r>
      <rPr>
        <u/>
        <sz val="11"/>
        <rFont val="Calibri"/>
        <family val="2"/>
        <charset val="238"/>
      </rPr>
      <t>hőszigetelő lemez ragasztott/dübeles felerősítéssel, dryvit hálóval, alapozó réteggel, vékonyvakolattal</t>
    </r>
    <r>
      <rPr>
        <sz val="11"/>
        <rFont val="Calibri"/>
        <family val="2"/>
        <charset val="238"/>
      </rPr>
      <t>, homlokzati állvány nélkül</t>
    </r>
  </si>
  <si>
    <r>
      <rPr>
        <b/>
        <sz val="11"/>
        <rFont val="Calibri"/>
        <family val="2"/>
        <charset val="238"/>
      </rPr>
      <t>Ásványi rostlapokból</t>
    </r>
    <r>
      <rPr>
        <sz val="11"/>
        <rFont val="Calibri"/>
        <family val="2"/>
        <charset val="238"/>
      </rPr>
      <t>, 15 mm lapvastagságú elemekből</t>
    </r>
  </si>
  <si>
    <r>
      <rPr>
        <b/>
        <sz val="11"/>
        <rFont val="Calibri"/>
        <family val="2"/>
        <charset val="238"/>
      </rPr>
      <t>Padlóburkolatok</t>
    </r>
    <r>
      <rPr>
        <sz val="11"/>
        <rFont val="Calibri"/>
        <family val="2"/>
        <charset val="238"/>
      </rPr>
      <t>, ragasztott kivitelben</t>
    </r>
  </si>
  <si>
    <r>
      <rPr>
        <b/>
        <sz val="11"/>
        <rFont val="Calibri"/>
        <family val="2"/>
        <charset val="238"/>
      </rPr>
      <t>Falburkolatok</t>
    </r>
    <r>
      <rPr>
        <sz val="11"/>
        <rFont val="Calibri"/>
        <family val="2"/>
        <charset val="238"/>
      </rPr>
      <t>, ragasztott kivitelben</t>
    </r>
  </si>
  <si>
    <r>
      <t xml:space="preserve">Melegburkolatok, </t>
    </r>
    <r>
      <rPr>
        <sz val="11"/>
        <rFont val="Calibri"/>
        <family val="2"/>
        <charset val="238"/>
      </rPr>
      <t>melegpadló burkolatok, hagyományos parketta csiszolással, háromszori lakkozással, készparketták párazáró fólia és léghang-gátló polifoam fólia terítéssel, PVC burkolatok illesztési hézagok hegesztésével, valamennyi burkolat a burkolattal megegyező falszegélyezéssel</t>
    </r>
  </si>
  <si>
    <r>
      <t xml:space="preserve">Műanyag ablakok, erkélyajtók </t>
    </r>
    <r>
      <rPr>
        <sz val="11"/>
        <rFont val="Calibri"/>
        <family val="2"/>
        <charset val="238"/>
      </rPr>
      <t>tartozékkal, belső párkánnyal, fokozott hőszigetelésű üvegezéssel, szereléssel, bukó-nyíló kivitelben</t>
    </r>
  </si>
  <si>
    <r>
      <rPr>
        <b/>
        <sz val="11"/>
        <rFont val="Calibri"/>
        <family val="2"/>
        <charset val="238"/>
      </rPr>
      <t>Acélozott rácsszerkezetű</t>
    </r>
    <r>
      <rPr>
        <sz val="11"/>
        <rFont val="Calibri"/>
        <family val="2"/>
        <charset val="238"/>
      </rPr>
      <t>, hő- és hangszigetelt, kétoldali lapborítású biztonsági ajtó, teljes körű mechanikai védelemmel, nagy látószögű kitekintővel, szerelvényekkel, fóliázott borítással helyszínen készre szerelve 100/210 cm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</si>
</sst>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Ft&quot;_-;\-* #,##0.00\ &quot;Ft&quot;_-;_-* &quot;-&quot;??\ &quot;Ft&quot;_-;_-@_-"/>
    <numFmt numFmtId="43" formatCode="_-* #,##0.00\ _F_t_-;\-* #,##0.00\ _F_t_-;_-* &quot;-&quot;??\ _F_t_-;_-@_-"/>
    <numFmt numFmtId="165" formatCode="_-* #,##0\ _F_t_-;\-* #,##0\ _F_t_-;_-* &quot;-&quot;??\ _F_t_-;_-@_-"/>
  </numFmts>
  <fonts count="20" x14ac:knownFonts="1">
    <font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  <scheme val="minor"/>
    </font>
    <font>
      <i/>
      <sz val="10"/>
      <name val="Arial"/>
      <family val="2"/>
      <charset val="238"/>
    </font>
    <font>
      <i/>
      <sz val="9"/>
      <name val="Arial"/>
      <family val="2"/>
      <charset val="238"/>
    </font>
    <font>
      <b/>
      <sz val="11"/>
      <name val="Calibri"/>
      <family val="2"/>
      <charset val="238"/>
    </font>
    <font>
      <sz val="9"/>
      <color rgb="FFFF0000"/>
      <name val="Arial"/>
      <family val="2"/>
      <charset val="238"/>
    </font>
    <font>
      <u/>
      <sz val="11"/>
      <name val="Calibri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56">
    <xf numFmtId="0" fontId="0" fillId="0" borderId="0" xfId="0"/>
    <xf numFmtId="0" fontId="8" fillId="0" borderId="0" xfId="5" applyFont="1"/>
    <xf numFmtId="0" fontId="7" fillId="0" borderId="0" xfId="5" applyFont="1"/>
    <xf numFmtId="0" fontId="2" fillId="0" borderId="0" xfId="5" applyFont="1"/>
    <xf numFmtId="0" fontId="2" fillId="0" borderId="0" xfId="5" applyFont="1" applyBorder="1"/>
    <xf numFmtId="3" fontId="2" fillId="0" borderId="0" xfId="7" applyNumberFormat="1" applyFont="1" applyFill="1" applyBorder="1"/>
    <xf numFmtId="4" fontId="6" fillId="0" borderId="0" xfId="5" applyNumberFormat="1" applyFont="1" applyFill="1" applyBorder="1"/>
    <xf numFmtId="0" fontId="2" fillId="0" borderId="2" xfId="5" applyFont="1" applyBorder="1" applyAlignment="1">
      <alignment textRotation="90" shrinkToFit="1"/>
    </xf>
    <xf numFmtId="0" fontId="5" fillId="0" borderId="2" xfId="5" applyFont="1" applyBorder="1" applyAlignment="1">
      <alignment horizontal="center"/>
    </xf>
    <xf numFmtId="2" fontId="6" fillId="0" borderId="2" xfId="7" applyNumberFormat="1" applyFont="1" applyBorder="1" applyAlignment="1">
      <alignment horizontal="center" wrapText="1"/>
    </xf>
    <xf numFmtId="0" fontId="2" fillId="0" borderId="0" xfId="5" applyFont="1" applyAlignment="1">
      <alignment vertical="center"/>
    </xf>
    <xf numFmtId="0" fontId="7" fillId="0" borderId="0" xfId="4" applyFont="1" applyFill="1" applyBorder="1" applyAlignment="1">
      <alignment wrapText="1"/>
    </xf>
    <xf numFmtId="3" fontId="2" fillId="0" borderId="0" xfId="5" applyNumberFormat="1" applyFont="1" applyFill="1" applyBorder="1"/>
    <xf numFmtId="0" fontId="7" fillId="0" borderId="0" xfId="5" applyFont="1" applyFill="1" applyBorder="1" applyAlignment="1">
      <alignment wrapText="1"/>
    </xf>
    <xf numFmtId="4" fontId="2" fillId="0" borderId="0" xfId="5" applyNumberFormat="1" applyFont="1" applyFill="1" applyBorder="1"/>
    <xf numFmtId="0" fontId="2" fillId="0" borderId="0" xfId="5" applyFont="1" applyBorder="1" applyAlignment="1">
      <alignment vertical="center"/>
    </xf>
    <xf numFmtId="0" fontId="9" fillId="0" borderId="0" xfId="5" applyFont="1" applyBorder="1" applyAlignment="1">
      <alignment vertical="center"/>
    </xf>
    <xf numFmtId="0" fontId="2" fillId="0" borderId="0" xfId="5" applyFont="1" applyFill="1" applyBorder="1"/>
    <xf numFmtId="0" fontId="2" fillId="0" borderId="0" xfId="5" applyFont="1" applyFill="1"/>
    <xf numFmtId="4" fontId="2" fillId="0" borderId="0" xfId="5" applyNumberFormat="1" applyFont="1" applyFill="1"/>
    <xf numFmtId="0" fontId="5" fillId="0" borderId="0" xfId="5" applyFont="1" applyFill="1" applyBorder="1" applyAlignment="1">
      <alignment wrapText="1"/>
    </xf>
    <xf numFmtId="4" fontId="2" fillId="0" borderId="3" xfId="5" applyNumberFormat="1" applyFont="1" applyFill="1" applyBorder="1"/>
    <xf numFmtId="3" fontId="2" fillId="0" borderId="3" xfId="5" applyNumberFormat="1" applyFont="1" applyFill="1" applyBorder="1"/>
    <xf numFmtId="3" fontId="2" fillId="0" borderId="3" xfId="7" applyNumberFormat="1" applyFont="1" applyFill="1" applyBorder="1"/>
    <xf numFmtId="3" fontId="2" fillId="0" borderId="4" xfId="7" applyNumberFormat="1" applyFont="1" applyFill="1" applyBorder="1"/>
    <xf numFmtId="3" fontId="2" fillId="0" borderId="5" xfId="7" applyNumberFormat="1" applyFont="1" applyFill="1" applyBorder="1"/>
    <xf numFmtId="4" fontId="6" fillId="0" borderId="6" xfId="5" applyNumberFormat="1" applyFont="1" applyFill="1" applyBorder="1"/>
    <xf numFmtId="3" fontId="2" fillId="0" borderId="6" xfId="5" applyNumberFormat="1" applyFont="1" applyFill="1" applyBorder="1"/>
    <xf numFmtId="3" fontId="2" fillId="0" borderId="6" xfId="7" applyNumberFormat="1" applyFont="1" applyFill="1" applyBorder="1"/>
    <xf numFmtId="3" fontId="2" fillId="0" borderId="7" xfId="7" applyNumberFormat="1" applyFont="1" applyFill="1" applyBorder="1"/>
    <xf numFmtId="4" fontId="6" fillId="0" borderId="8" xfId="5" applyNumberFormat="1" applyFont="1" applyFill="1" applyBorder="1"/>
    <xf numFmtId="0" fontId="2" fillId="0" borderId="8" xfId="5" applyFont="1" applyFill="1" applyBorder="1"/>
    <xf numFmtId="3" fontId="2" fillId="0" borderId="8" xfId="7" applyNumberFormat="1" applyFont="1" applyFill="1" applyBorder="1"/>
    <xf numFmtId="3" fontId="2" fillId="0" borderId="9" xfId="7" applyNumberFormat="1" applyFont="1" applyFill="1" applyBorder="1"/>
    <xf numFmtId="0" fontId="5" fillId="0" borderId="0" xfId="5" applyFont="1" applyFill="1" applyBorder="1" applyAlignment="1">
      <alignment horizontal="right" wrapText="1"/>
    </xf>
    <xf numFmtId="0" fontId="2" fillId="0" borderId="0" xfId="5" applyFont="1" applyFill="1" applyAlignment="1">
      <alignment vertical="center"/>
    </xf>
    <xf numFmtId="0" fontId="2" fillId="0" borderId="0" xfId="5" applyFont="1" applyFill="1" applyBorder="1" applyAlignment="1">
      <alignment vertical="center"/>
    </xf>
    <xf numFmtId="0" fontId="7" fillId="2" borderId="0" xfId="5" applyFont="1" applyFill="1" applyBorder="1" applyAlignment="1">
      <alignment wrapText="1"/>
    </xf>
    <xf numFmtId="3" fontId="2" fillId="0" borderId="0" xfId="6" applyNumberFormat="1" applyFont="1" applyFill="1" applyBorder="1"/>
    <xf numFmtId="3" fontId="2" fillId="0" borderId="0" xfId="5" applyNumberFormat="1" applyFont="1" applyBorder="1" applyAlignment="1">
      <alignment vertical="center"/>
    </xf>
    <xf numFmtId="0" fontId="5" fillId="0" borderId="0" xfId="4" applyFont="1" applyFill="1" applyBorder="1" applyAlignment="1">
      <alignment horizontal="right" wrapText="1"/>
    </xf>
    <xf numFmtId="0" fontId="2" fillId="0" borderId="0" xfId="5" applyFont="1" applyBorder="1" applyAlignment="1">
      <alignment shrinkToFit="1"/>
    </xf>
    <xf numFmtId="0" fontId="2" fillId="3" borderId="12" xfId="5" applyFont="1" applyFill="1" applyBorder="1"/>
    <xf numFmtId="0" fontId="7" fillId="3" borderId="8" xfId="5" applyFont="1" applyFill="1" applyBorder="1" applyAlignment="1">
      <alignment wrapText="1"/>
    </xf>
    <xf numFmtId="0" fontId="2" fillId="4" borderId="12" xfId="5" applyFont="1" applyFill="1" applyBorder="1" applyAlignment="1">
      <alignment vertical="center"/>
    </xf>
    <xf numFmtId="0" fontId="7" fillId="4" borderId="8" xfId="4" applyFont="1" applyFill="1" applyBorder="1" applyAlignment="1">
      <alignment wrapText="1"/>
    </xf>
    <xf numFmtId="3" fontId="2" fillId="0" borderId="8" xfId="5" applyNumberFormat="1" applyFont="1" applyFill="1" applyBorder="1"/>
    <xf numFmtId="0" fontId="2" fillId="2" borderId="10" xfId="5" applyFont="1" applyFill="1" applyBorder="1"/>
    <xf numFmtId="0" fontId="7" fillId="2" borderId="3" xfId="5" applyFont="1" applyFill="1" applyBorder="1" applyAlignment="1">
      <alignment wrapText="1"/>
    </xf>
    <xf numFmtId="0" fontId="2" fillId="2" borderId="11" xfId="5" applyFont="1" applyFill="1" applyBorder="1"/>
    <xf numFmtId="0" fontId="2" fillId="2" borderId="13" xfId="5" applyFont="1" applyFill="1" applyBorder="1"/>
    <xf numFmtId="0" fontId="7" fillId="2" borderId="6" xfId="5" applyFont="1" applyFill="1" applyBorder="1" applyAlignment="1">
      <alignment wrapText="1"/>
    </xf>
    <xf numFmtId="0" fontId="2" fillId="5" borderId="12" xfId="5" applyFont="1" applyFill="1" applyBorder="1"/>
    <xf numFmtId="0" fontId="7" fillId="5" borderId="8" xfId="5" applyFont="1" applyFill="1" applyBorder="1" applyAlignment="1">
      <alignment wrapText="1"/>
    </xf>
    <xf numFmtId="3" fontId="2" fillId="0" borderId="8" xfId="5" applyNumberFormat="1" applyFont="1" applyBorder="1"/>
    <xf numFmtId="3" fontId="2" fillId="0" borderId="8" xfId="7" applyNumberFormat="1" applyFont="1" applyBorder="1"/>
    <xf numFmtId="3" fontId="2" fillId="0" borderId="9" xfId="7" applyNumberFormat="1" applyFont="1" applyBorder="1"/>
    <xf numFmtId="0" fontId="2" fillId="0" borderId="8" xfId="5" applyFont="1" applyBorder="1"/>
    <xf numFmtId="0" fontId="7" fillId="6" borderId="8" xfId="4" applyFont="1" applyFill="1" applyBorder="1" applyAlignment="1">
      <alignment wrapText="1"/>
    </xf>
    <xf numFmtId="3" fontId="2" fillId="0" borderId="8" xfId="6" applyNumberFormat="1" applyFont="1" applyFill="1" applyBorder="1"/>
    <xf numFmtId="3" fontId="2" fillId="0" borderId="6" xfId="6" applyNumberFormat="1" applyFont="1" applyFill="1" applyBorder="1"/>
    <xf numFmtId="3" fontId="2" fillId="0" borderId="3" xfId="6" applyNumberFormat="1" applyFont="1" applyFill="1" applyBorder="1"/>
    <xf numFmtId="0" fontId="12" fillId="0" borderId="14" xfId="0" applyFont="1" applyFill="1" applyBorder="1" applyAlignment="1">
      <alignment vertical="top" wrapText="1"/>
    </xf>
    <xf numFmtId="0" fontId="12" fillId="0" borderId="11" xfId="0" applyFont="1" applyFill="1" applyBorder="1" applyAlignment="1">
      <alignment vertical="top" wrapText="1"/>
    </xf>
    <xf numFmtId="49" fontId="12" fillId="0" borderId="14" xfId="0" applyNumberFormat="1" applyFont="1" applyFill="1" applyBorder="1" applyAlignment="1">
      <alignment horizontal="left" vertical="top" wrapText="1"/>
    </xf>
    <xf numFmtId="165" fontId="12" fillId="0" borderId="14" xfId="1" applyNumberFormat="1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49" fontId="12" fillId="0" borderId="14" xfId="1" applyNumberFormat="1" applyFont="1" applyFill="1" applyBorder="1" applyAlignment="1">
      <alignment horizontal="left" vertical="top" wrapText="1"/>
    </xf>
    <xf numFmtId="165" fontId="12" fillId="0" borderId="0" xfId="1" applyNumberFormat="1" applyFont="1" applyFill="1" applyBorder="1" applyAlignment="1">
      <alignment vertical="top" wrapText="1"/>
    </xf>
    <xf numFmtId="49" fontId="12" fillId="0" borderId="0" xfId="1" applyNumberFormat="1" applyFont="1" applyFill="1" applyBorder="1" applyAlignment="1">
      <alignment horizontal="left" vertical="top" wrapText="1"/>
    </xf>
    <xf numFmtId="165" fontId="12" fillId="0" borderId="14" xfId="1" applyNumberFormat="1" applyFont="1" applyFill="1" applyBorder="1" applyAlignment="1">
      <alignment vertical="top"/>
    </xf>
    <xf numFmtId="0" fontId="0" fillId="0" borderId="0" xfId="0" applyFill="1" applyBorder="1"/>
    <xf numFmtId="165" fontId="12" fillId="0" borderId="14" xfId="1" applyNumberFormat="1" applyFont="1" applyBorder="1" applyAlignment="1">
      <alignment vertical="top"/>
    </xf>
    <xf numFmtId="0" fontId="12" fillId="0" borderId="14" xfId="4" applyFont="1" applyBorder="1" applyAlignment="1">
      <alignment vertical="top" wrapText="1"/>
    </xf>
    <xf numFmtId="49" fontId="0" fillId="0" borderId="0" xfId="0" applyNumberFormat="1" applyAlignment="1">
      <alignment horizontal="right"/>
    </xf>
    <xf numFmtId="0" fontId="12" fillId="0" borderId="0" xfId="4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49" fontId="12" fillId="0" borderId="0" xfId="0" applyNumberFormat="1" applyFont="1" applyFill="1" applyBorder="1" applyAlignment="1">
      <alignment horizontal="left" vertical="top" wrapText="1"/>
    </xf>
    <xf numFmtId="165" fontId="12" fillId="0" borderId="0" xfId="1" applyNumberFormat="1" applyFont="1" applyBorder="1" applyAlignment="1"/>
    <xf numFmtId="0" fontId="12" fillId="0" borderId="14" xfId="0" applyFont="1" applyFill="1" applyBorder="1" applyAlignment="1">
      <alignment horizontal="center" vertical="top" wrapText="1"/>
    </xf>
    <xf numFmtId="49" fontId="13" fillId="0" borderId="0" xfId="0" applyNumberFormat="1" applyFont="1" applyAlignment="1">
      <alignment horizontal="right"/>
    </xf>
    <xf numFmtId="0" fontId="13" fillId="0" borderId="0" xfId="0" applyFont="1"/>
    <xf numFmtId="49" fontId="13" fillId="0" borderId="0" xfId="0" applyNumberFormat="1" applyFont="1" applyBorder="1" applyAlignment="1">
      <alignment horizontal="right"/>
    </xf>
    <xf numFmtId="49" fontId="14" fillId="0" borderId="14" xfId="0" applyNumberFormat="1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49" fontId="13" fillId="0" borderId="14" xfId="0" applyNumberFormat="1" applyFont="1" applyBorder="1" applyAlignment="1">
      <alignment horizontal="right"/>
    </xf>
    <xf numFmtId="0" fontId="13" fillId="0" borderId="14" xfId="0" applyFont="1" applyBorder="1"/>
    <xf numFmtId="49" fontId="13" fillId="0" borderId="14" xfId="0" applyNumberFormat="1" applyFont="1" applyBorder="1" applyAlignment="1">
      <alignment horizontal="right" vertical="top"/>
    </xf>
    <xf numFmtId="0" fontId="13" fillId="0" borderId="14" xfId="0" applyFont="1" applyBorder="1" applyAlignment="1">
      <alignment vertical="top" wrapText="1"/>
    </xf>
    <xf numFmtId="0" fontId="13" fillId="0" borderId="0" xfId="0" applyFont="1" applyBorder="1"/>
    <xf numFmtId="49" fontId="13" fillId="0" borderId="0" xfId="0" applyNumberFormat="1" applyFont="1" applyBorder="1" applyAlignment="1">
      <alignment horizontal="right" vertical="top"/>
    </xf>
    <xf numFmtId="49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Border="1"/>
    <xf numFmtId="0" fontId="13" fillId="0" borderId="14" xfId="0" applyFont="1" applyFill="1" applyBorder="1"/>
    <xf numFmtId="9" fontId="12" fillId="0" borderId="14" xfId="0" applyNumberFormat="1" applyFont="1" applyFill="1" applyBorder="1" applyAlignment="1">
      <alignment horizontal="center" vertical="top" wrapText="1"/>
    </xf>
    <xf numFmtId="165" fontId="12" fillId="0" borderId="14" xfId="1" applyNumberFormat="1" applyFont="1" applyFill="1" applyBorder="1" applyAlignment="1">
      <alignment horizontal="center" vertical="top" wrapText="1"/>
    </xf>
    <xf numFmtId="165" fontId="12" fillId="0" borderId="14" xfId="1" applyNumberFormat="1" applyFont="1" applyFill="1" applyBorder="1" applyAlignment="1">
      <alignment horizontal="center" vertical="top"/>
    </xf>
    <xf numFmtId="165" fontId="12" fillId="0" borderId="14" xfId="1" applyNumberFormat="1" applyFont="1" applyBorder="1" applyAlignment="1">
      <alignment horizontal="center" vertical="top"/>
    </xf>
    <xf numFmtId="165" fontId="12" fillId="0" borderId="0" xfId="1" applyNumberFormat="1" applyFont="1" applyBorder="1" applyAlignment="1">
      <alignment horizontal="center"/>
    </xf>
    <xf numFmtId="0" fontId="15" fillId="0" borderId="8" xfId="5" applyFont="1" applyBorder="1"/>
    <xf numFmtId="0" fontId="16" fillId="3" borderId="8" xfId="5" applyFont="1" applyFill="1" applyBorder="1" applyAlignment="1">
      <alignment wrapText="1"/>
    </xf>
    <xf numFmtId="0" fontId="16" fillId="4" borderId="8" xfId="4" applyFont="1" applyFill="1" applyBorder="1" applyAlignment="1">
      <alignment wrapText="1"/>
    </xf>
    <xf numFmtId="4" fontId="2" fillId="0" borderId="8" xfId="5" applyNumberFormat="1" applyFont="1" applyFill="1" applyBorder="1"/>
    <xf numFmtId="0" fontId="2" fillId="0" borderId="0" xfId="5" applyFont="1" applyAlignment="1">
      <alignment wrapText="1"/>
    </xf>
    <xf numFmtId="49" fontId="12" fillId="0" borderId="14" xfId="0" applyNumberFormat="1" applyFont="1" applyFill="1" applyBorder="1" applyAlignment="1">
      <alignment horizontal="left" vertical="top" wrapText="1"/>
    </xf>
    <xf numFmtId="2" fontId="6" fillId="0" borderId="2" xfId="5" applyNumberFormat="1" applyFont="1" applyBorder="1" applyAlignment="1">
      <alignment horizontal="center" wrapText="1"/>
    </xf>
    <xf numFmtId="4" fontId="2" fillId="0" borderId="12" xfId="5" applyNumberFormat="1" applyFont="1" applyFill="1" applyBorder="1"/>
    <xf numFmtId="0" fontId="2" fillId="0" borderId="0" xfId="5" applyFont="1" applyBorder="1" applyAlignment="1">
      <alignment wrapText="1"/>
    </xf>
    <xf numFmtId="3" fontId="2" fillId="0" borderId="0" xfId="5" applyNumberFormat="1" applyFont="1" applyBorder="1" applyAlignment="1">
      <alignment shrinkToFit="1"/>
    </xf>
    <xf numFmtId="3" fontId="2" fillId="0" borderId="3" xfId="5" applyNumberFormat="1" applyFont="1" applyBorder="1" applyAlignment="1">
      <alignment shrinkToFit="1"/>
    </xf>
    <xf numFmtId="3" fontId="2" fillId="0" borderId="4" xfId="5" applyNumberFormat="1" applyFont="1" applyBorder="1" applyAlignment="1">
      <alignment shrinkToFit="1"/>
    </xf>
    <xf numFmtId="4" fontId="15" fillId="0" borderId="10" xfId="5" applyNumberFormat="1" applyFont="1" applyFill="1" applyBorder="1" applyAlignment="1">
      <alignment shrinkToFit="1"/>
    </xf>
    <xf numFmtId="0" fontId="15" fillId="0" borderId="3" xfId="5" applyFont="1" applyBorder="1" applyAlignment="1">
      <alignment shrinkToFit="1"/>
    </xf>
    <xf numFmtId="4" fontId="15" fillId="0" borderId="11" xfId="5" applyNumberFormat="1" applyFont="1" applyFill="1" applyBorder="1" applyAlignment="1">
      <alignment shrinkToFit="1"/>
    </xf>
    <xf numFmtId="0" fontId="15" fillId="0" borderId="0" xfId="5" applyFont="1" applyBorder="1" applyAlignment="1">
      <alignment shrinkToFit="1"/>
    </xf>
    <xf numFmtId="3" fontId="2" fillId="0" borderId="5" xfId="5" applyNumberFormat="1" applyFont="1" applyBorder="1" applyAlignment="1">
      <alignment shrinkToFit="1"/>
    </xf>
    <xf numFmtId="4" fontId="15" fillId="0" borderId="13" xfId="5" applyNumberFormat="1" applyFont="1" applyFill="1" applyBorder="1" applyAlignment="1">
      <alignment shrinkToFit="1"/>
    </xf>
    <xf numFmtId="0" fontId="15" fillId="0" borderId="6" xfId="5" applyFont="1" applyBorder="1" applyAlignment="1">
      <alignment shrinkToFit="1"/>
    </xf>
    <xf numFmtId="3" fontId="2" fillId="0" borderId="7" xfId="5" applyNumberFormat="1" applyFont="1" applyBorder="1" applyAlignment="1">
      <alignment shrinkToFit="1"/>
    </xf>
    <xf numFmtId="4" fontId="2" fillId="0" borderId="0" xfId="5" applyNumberFormat="1" applyFont="1" applyFill="1" applyBorder="1" applyAlignment="1">
      <alignment vertical="center"/>
    </xf>
    <xf numFmtId="3" fontId="6" fillId="0" borderId="0" xfId="5" applyNumberFormat="1" applyFont="1" applyBorder="1" applyAlignment="1">
      <alignment vertical="center"/>
    </xf>
    <xf numFmtId="0" fontId="5" fillId="0" borderId="12" xfId="5" applyFont="1" applyBorder="1" applyAlignment="1">
      <alignment horizontal="center"/>
    </xf>
    <xf numFmtId="0" fontId="5" fillId="0" borderId="8" xfId="5" applyFont="1" applyBorder="1" applyAlignment="1">
      <alignment horizontal="center"/>
    </xf>
    <xf numFmtId="2" fontId="6" fillId="0" borderId="14" xfId="5" applyNumberFormat="1" applyFont="1" applyBorder="1" applyAlignment="1">
      <alignment horizontal="center" wrapText="1"/>
    </xf>
    <xf numFmtId="2" fontId="6" fillId="0" borderId="14" xfId="7" applyNumberFormat="1" applyFont="1" applyBorder="1" applyAlignment="1">
      <alignment horizontal="center" wrapText="1"/>
    </xf>
    <xf numFmtId="2" fontId="6" fillId="0" borderId="12" xfId="5" applyNumberFormat="1" applyFont="1" applyBorder="1" applyAlignment="1">
      <alignment horizontal="center" wrapText="1"/>
    </xf>
    <xf numFmtId="2" fontId="6" fillId="0" borderId="8" xfId="5" applyNumberFormat="1" applyFont="1" applyBorder="1" applyAlignment="1">
      <alignment horizontal="center" wrapText="1"/>
    </xf>
    <xf numFmtId="2" fontId="6" fillId="0" borderId="8" xfId="7" applyNumberFormat="1" applyFont="1" applyBorder="1" applyAlignment="1">
      <alignment horizontal="center" wrapText="1"/>
    </xf>
    <xf numFmtId="2" fontId="6" fillId="0" borderId="9" xfId="7" applyNumberFormat="1" applyFont="1" applyBorder="1" applyAlignment="1">
      <alignment horizontal="center" wrapText="1"/>
    </xf>
    <xf numFmtId="49" fontId="17" fillId="0" borderId="11" xfId="0" applyNumberFormat="1" applyFont="1" applyBorder="1" applyAlignment="1">
      <alignment wrapText="1"/>
    </xf>
    <xf numFmtId="0" fontId="15" fillId="0" borderId="0" xfId="5" applyFont="1" applyBorder="1"/>
    <xf numFmtId="0" fontId="16" fillId="0" borderId="0" xfId="5" applyFont="1" applyFill="1" applyBorder="1" applyAlignment="1">
      <alignment wrapText="1"/>
    </xf>
    <xf numFmtId="49" fontId="12" fillId="0" borderId="14" xfId="0" applyNumberFormat="1" applyFont="1" applyFill="1" applyBorder="1" applyAlignment="1">
      <alignment horizontal="left" vertical="top" wrapText="1"/>
    </xf>
    <xf numFmtId="49" fontId="12" fillId="0" borderId="2" xfId="1" applyNumberFormat="1" applyFont="1" applyFill="1" applyBorder="1" applyAlignment="1">
      <alignment horizontal="left" vertical="top" wrapText="1"/>
    </xf>
    <xf numFmtId="49" fontId="12" fillId="0" borderId="15" xfId="1" applyNumberFormat="1" applyFont="1" applyFill="1" applyBorder="1" applyAlignment="1">
      <alignment horizontal="left" vertical="top" wrapText="1"/>
    </xf>
    <xf numFmtId="0" fontId="12" fillId="0" borderId="2" xfId="0" applyFont="1" applyFill="1" applyBorder="1" applyAlignment="1">
      <alignment horizontal="center" vertical="top" wrapText="1"/>
    </xf>
    <xf numFmtId="0" fontId="12" fillId="0" borderId="15" xfId="0" applyFont="1" applyFill="1" applyBorder="1" applyAlignment="1">
      <alignment horizontal="center" vertical="top" wrapText="1"/>
    </xf>
    <xf numFmtId="0" fontId="3" fillId="0" borderId="0" xfId="5" applyFont="1" applyAlignment="1">
      <alignment horizontal="center"/>
    </xf>
    <xf numFmtId="0" fontId="4" fillId="0" borderId="0" xfId="5" applyFont="1" applyAlignment="1"/>
    <xf numFmtId="2" fontId="6" fillId="0" borderId="2" xfId="5" applyNumberFormat="1" applyFont="1" applyBorder="1" applyAlignment="1">
      <alignment horizontal="center" wrapText="1"/>
    </xf>
    <xf numFmtId="3" fontId="2" fillId="0" borderId="8" xfId="6" applyNumberFormat="1" applyFont="1" applyBorder="1" applyAlignment="1"/>
    <xf numFmtId="2" fontId="6" fillId="0" borderId="8" xfId="5" applyNumberFormat="1" applyFont="1" applyBorder="1" applyAlignment="1">
      <alignment horizontal="center" wrapText="1"/>
    </xf>
    <xf numFmtId="0" fontId="6" fillId="7" borderId="1" xfId="5" applyFont="1" applyFill="1" applyBorder="1"/>
    <xf numFmtId="0" fontId="5" fillId="7" borderId="0" xfId="5" applyFont="1" applyFill="1" applyBorder="1" applyAlignment="1">
      <alignment wrapText="1"/>
    </xf>
    <xf numFmtId="4" fontId="2" fillId="7" borderId="0" xfId="5" applyNumberFormat="1" applyFont="1" applyFill="1" applyBorder="1"/>
    <xf numFmtId="3" fontId="2" fillId="7" borderId="0" xfId="5" applyNumberFormat="1" applyFont="1" applyFill="1" applyBorder="1"/>
    <xf numFmtId="3" fontId="2" fillId="7" borderId="0" xfId="6" applyNumberFormat="1" applyFont="1" applyFill="1" applyBorder="1"/>
    <xf numFmtId="3" fontId="2" fillId="7" borderId="0" xfId="7" applyNumberFormat="1" applyFont="1" applyFill="1" applyBorder="1"/>
    <xf numFmtId="0" fontId="6" fillId="0" borderId="0" xfId="5" applyFont="1" applyFill="1" applyBorder="1"/>
    <xf numFmtId="0" fontId="2" fillId="0" borderId="0" xfId="5" applyFont="1" applyFill="1" applyBorder="1" applyAlignment="1"/>
    <xf numFmtId="0" fontId="2" fillId="0" borderId="0" xfId="5" applyFont="1" applyFill="1" applyBorder="1" applyAlignment="1">
      <alignment wrapText="1"/>
    </xf>
    <xf numFmtId="0" fontId="8" fillId="0" borderId="0" xfId="5" applyFont="1" applyFill="1"/>
    <xf numFmtId="0" fontId="18" fillId="0" borderId="0" xfId="5" applyFont="1" applyFill="1" applyBorder="1" applyAlignment="1">
      <alignment wrapText="1"/>
    </xf>
    <xf numFmtId="4" fontId="6" fillId="0" borderId="12" xfId="5" applyNumberFormat="1" applyFont="1" applyFill="1" applyBorder="1"/>
    <xf numFmtId="0" fontId="2" fillId="8" borderId="12" xfId="5" applyFont="1" applyFill="1" applyBorder="1"/>
    <xf numFmtId="0" fontId="7" fillId="8" borderId="8" xfId="5" applyFont="1" applyFill="1" applyBorder="1" applyAlignment="1">
      <alignment wrapText="1"/>
    </xf>
    <xf numFmtId="0" fontId="13" fillId="0" borderId="14" xfId="0" applyFont="1" applyBorder="1" applyAlignment="1">
      <alignment wrapText="1"/>
    </xf>
    <xf numFmtId="0" fontId="16" fillId="3" borderId="8" xfId="5" applyFont="1" applyFill="1" applyBorder="1" applyAlignment="1">
      <alignment vertical="top" wrapText="1"/>
    </xf>
    <xf numFmtId="0" fontId="16" fillId="0" borderId="0" xfId="4" applyFont="1" applyFill="1" applyBorder="1" applyAlignment="1">
      <alignment wrapText="1"/>
    </xf>
    <xf numFmtId="4" fontId="15" fillId="0" borderId="0" xfId="5" applyNumberFormat="1" applyFont="1" applyFill="1" applyBorder="1" applyAlignment="1">
      <alignment shrinkToFit="1"/>
    </xf>
    <xf numFmtId="0" fontId="15" fillId="0" borderId="0" xfId="5" applyFont="1" applyFill="1" applyBorder="1" applyAlignment="1">
      <alignment shrinkToFit="1"/>
    </xf>
    <xf numFmtId="3" fontId="2" fillId="0" borderId="0" xfId="5" applyNumberFormat="1" applyFont="1" applyFill="1" applyBorder="1" applyAlignment="1">
      <alignment shrinkToFit="1"/>
    </xf>
    <xf numFmtId="3" fontId="2" fillId="0" borderId="8" xfId="5" applyNumberFormat="1" applyFont="1" applyBorder="1" applyAlignment="1">
      <alignment horizontal="right"/>
    </xf>
    <xf numFmtId="3" fontId="2" fillId="0" borderId="8" xfId="5" applyNumberFormat="1" applyFont="1" applyBorder="1" applyAlignment="1">
      <alignment horizontal="right"/>
    </xf>
    <xf numFmtId="3" fontId="2" fillId="0" borderId="9" xfId="5" applyNumberFormat="1" applyFont="1" applyBorder="1" applyAlignment="1">
      <alignment horizontal="right"/>
    </xf>
    <xf numFmtId="3" fontId="2" fillId="0" borderId="0" xfId="5" applyNumberFormat="1" applyFont="1" applyAlignment="1">
      <alignment horizontal="right"/>
    </xf>
    <xf numFmtId="3" fontId="15" fillId="0" borderId="8" xfId="5" applyNumberFormat="1" applyFont="1" applyBorder="1" applyAlignment="1">
      <alignment horizontal="right"/>
    </xf>
    <xf numFmtId="3" fontId="2" fillId="0" borderId="8" xfId="7" applyNumberFormat="1" applyFont="1" applyFill="1" applyBorder="1" applyAlignment="1">
      <alignment horizontal="right"/>
    </xf>
    <xf numFmtId="3" fontId="2" fillId="0" borderId="9" xfId="7" applyNumberFormat="1" applyFont="1" applyFill="1" applyBorder="1" applyAlignment="1">
      <alignment horizontal="right"/>
    </xf>
    <xf numFmtId="3" fontId="6" fillId="0" borderId="0" xfId="5" applyNumberFormat="1" applyFont="1" applyFill="1" applyBorder="1" applyAlignment="1">
      <alignment horizontal="right"/>
    </xf>
    <xf numFmtId="3" fontId="2" fillId="0" borderId="0" xfId="5" applyNumberFormat="1" applyFont="1" applyFill="1" applyBorder="1" applyAlignment="1">
      <alignment horizontal="right"/>
    </xf>
    <xf numFmtId="3" fontId="2" fillId="0" borderId="0" xfId="7" applyNumberFormat="1" applyFont="1" applyFill="1" applyBorder="1" applyAlignment="1">
      <alignment horizontal="right"/>
    </xf>
    <xf numFmtId="0" fontId="2" fillId="0" borderId="3" xfId="5" applyFont="1" applyBorder="1" applyAlignment="1">
      <alignment shrinkToFit="1"/>
    </xf>
    <xf numFmtId="0" fontId="2" fillId="0" borderId="6" xfId="5" applyFont="1" applyBorder="1" applyAlignment="1">
      <alignment shrinkToFit="1"/>
    </xf>
    <xf numFmtId="3" fontId="2" fillId="0" borderId="6" xfId="5" applyNumberFormat="1" applyFont="1" applyBorder="1" applyAlignment="1">
      <alignment shrinkToFit="1"/>
    </xf>
    <xf numFmtId="0" fontId="2" fillId="0" borderId="0" xfId="5" applyFont="1" applyFill="1" applyBorder="1" applyAlignment="1">
      <alignment shrinkToFit="1"/>
    </xf>
    <xf numFmtId="0" fontId="3" fillId="0" borderId="0" xfId="5" applyFont="1" applyAlignment="1">
      <alignment horizontal="center" wrapText="1"/>
    </xf>
    <xf numFmtId="0" fontId="13" fillId="0" borderId="0" xfId="0" applyFont="1" applyAlignme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49" fontId="2" fillId="0" borderId="9" xfId="0" applyNumberFormat="1" applyFont="1" applyBorder="1" applyAlignment="1">
      <alignment wrapText="1"/>
    </xf>
    <xf numFmtId="1" fontId="2" fillId="0" borderId="12" xfId="1" applyNumberFormat="1" applyFont="1" applyBorder="1" applyAlignment="1">
      <alignment horizontal="left" wrapText="1"/>
    </xf>
    <xf numFmtId="1" fontId="13" fillId="0" borderId="9" xfId="0" applyNumberFormat="1" applyFont="1" applyBorder="1" applyAlignment="1">
      <alignment horizontal="left" wrapText="1"/>
    </xf>
    <xf numFmtId="49" fontId="17" fillId="0" borderId="10" xfId="0" applyNumberFormat="1" applyFont="1" applyBorder="1" applyAlignment="1"/>
    <xf numFmtId="49" fontId="17" fillId="0" borderId="3" xfId="0" applyNumberFormat="1" applyFont="1" applyBorder="1" applyAlignment="1"/>
    <xf numFmtId="49" fontId="13" fillId="0" borderId="3" xfId="0" applyNumberFormat="1" applyFont="1" applyBorder="1" applyAlignment="1"/>
    <xf numFmtId="0" fontId="13" fillId="0" borderId="3" xfId="0" applyFont="1" applyBorder="1"/>
    <xf numFmtId="3" fontId="13" fillId="0" borderId="3" xfId="0" applyNumberFormat="1" applyFont="1" applyBorder="1" applyAlignment="1">
      <alignment horizontal="right"/>
    </xf>
    <xf numFmtId="0" fontId="13" fillId="0" borderId="4" xfId="0" applyFont="1" applyBorder="1"/>
    <xf numFmtId="49" fontId="17" fillId="0" borderId="11" xfId="0" applyNumberFormat="1" applyFont="1" applyBorder="1" applyAlignment="1"/>
    <xf numFmtId="49" fontId="17" fillId="0" borderId="0" xfId="0" applyNumberFormat="1" applyFont="1" applyBorder="1" applyAlignment="1"/>
    <xf numFmtId="49" fontId="13" fillId="0" borderId="0" xfId="0" applyNumberFormat="1" applyFont="1" applyBorder="1" applyAlignment="1"/>
    <xf numFmtId="49" fontId="13" fillId="0" borderId="0" xfId="0" applyNumberFormat="1" applyFont="1" applyBorder="1"/>
    <xf numFmtId="3" fontId="12" fillId="0" borderId="0" xfId="1" applyNumberFormat="1" applyFont="1" applyBorder="1" applyAlignment="1">
      <alignment horizontal="right"/>
    </xf>
    <xf numFmtId="3" fontId="13" fillId="0" borderId="0" xfId="0" applyNumberFormat="1" applyFont="1" applyBorder="1" applyAlignment="1">
      <alignment horizontal="right"/>
    </xf>
    <xf numFmtId="0" fontId="13" fillId="0" borderId="5" xfId="0" applyFont="1" applyBorder="1"/>
    <xf numFmtId="49" fontId="13" fillId="0" borderId="11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vertical="top" wrapText="1"/>
    </xf>
    <xf numFmtId="49" fontId="17" fillId="0" borderId="11" xfId="0" applyNumberFormat="1" applyFont="1" applyBorder="1" applyAlignment="1">
      <alignment vertical="top" wrapText="1"/>
    </xf>
    <xf numFmtId="49" fontId="13" fillId="0" borderId="0" xfId="0" applyNumberFormat="1" applyFont="1" applyBorder="1" applyAlignment="1">
      <alignment horizontal="center" vertical="center"/>
    </xf>
    <xf numFmtId="49" fontId="13" fillId="0" borderId="0" xfId="0" applyNumberFormat="1" applyFont="1" applyBorder="1" applyAlignment="1">
      <alignment wrapText="1"/>
    </xf>
    <xf numFmtId="49" fontId="13" fillId="0" borderId="11" xfId="0" applyNumberFormat="1" applyFont="1" applyBorder="1"/>
    <xf numFmtId="3" fontId="12" fillId="0" borderId="0" xfId="0" applyNumberFormat="1" applyFont="1" applyBorder="1" applyAlignment="1">
      <alignment horizontal="right"/>
    </xf>
    <xf numFmtId="49" fontId="17" fillId="0" borderId="11" xfId="0" applyNumberFormat="1" applyFont="1" applyBorder="1"/>
    <xf numFmtId="49" fontId="17" fillId="0" borderId="0" xfId="0" applyNumberFormat="1" applyFont="1" applyBorder="1"/>
    <xf numFmtId="49" fontId="13" fillId="0" borderId="13" xfId="0" applyNumberFormat="1" applyFont="1" applyBorder="1"/>
    <xf numFmtId="49" fontId="13" fillId="0" borderId="6" xfId="0" applyNumberFormat="1" applyFont="1" applyBorder="1"/>
    <xf numFmtId="49" fontId="13" fillId="0" borderId="6" xfId="0" applyNumberFormat="1" applyFont="1" applyBorder="1" applyAlignment="1">
      <alignment vertical="top" wrapText="1"/>
    </xf>
    <xf numFmtId="0" fontId="13" fillId="0" borderId="6" xfId="0" applyFont="1" applyBorder="1"/>
    <xf numFmtId="3" fontId="12" fillId="0" borderId="6" xfId="1" applyNumberFormat="1" applyFont="1" applyBorder="1" applyAlignment="1">
      <alignment horizontal="right"/>
    </xf>
    <xf numFmtId="3" fontId="13" fillId="0" borderId="6" xfId="0" applyNumberFormat="1" applyFont="1" applyBorder="1" applyAlignment="1">
      <alignment horizontal="right"/>
    </xf>
    <xf numFmtId="0" fontId="13" fillId="0" borderId="7" xfId="0" applyFont="1" applyBorder="1"/>
    <xf numFmtId="49" fontId="17" fillId="0" borderId="10" xfId="0" applyNumberFormat="1" applyFont="1" applyBorder="1"/>
    <xf numFmtId="49" fontId="13" fillId="0" borderId="3" xfId="0" applyNumberFormat="1" applyFont="1" applyBorder="1"/>
    <xf numFmtId="3" fontId="12" fillId="0" borderId="3" xfId="1" applyNumberFormat="1" applyFont="1" applyBorder="1" applyAlignment="1">
      <alignment horizontal="right"/>
    </xf>
    <xf numFmtId="49" fontId="13" fillId="0" borderId="0" xfId="0" applyNumberFormat="1" applyFont="1" applyFill="1" applyBorder="1"/>
    <xf numFmtId="3" fontId="13" fillId="0" borderId="0" xfId="1" applyNumberFormat="1" applyFont="1" applyBorder="1" applyAlignment="1">
      <alignment horizontal="right" vertical="top"/>
    </xf>
    <xf numFmtId="3" fontId="13" fillId="0" borderId="0" xfId="1" applyNumberFormat="1" applyFont="1" applyFill="1" applyBorder="1" applyAlignment="1">
      <alignment horizontal="right"/>
    </xf>
    <xf numFmtId="0" fontId="17" fillId="0" borderId="11" xfId="0" applyNumberFormat="1" applyFont="1" applyBorder="1" applyAlignment="1">
      <alignment wrapText="1"/>
    </xf>
    <xf numFmtId="3" fontId="13" fillId="0" borderId="0" xfId="1" applyNumberFormat="1" applyFont="1" applyBorder="1" applyAlignment="1">
      <alignment horizontal="right"/>
    </xf>
    <xf numFmtId="49" fontId="12" fillId="0" borderId="0" xfId="0" applyNumberFormat="1" applyFont="1" applyBorder="1"/>
    <xf numFmtId="49" fontId="13" fillId="0" borderId="6" xfId="0" applyNumberFormat="1" applyFont="1" applyBorder="1" applyAlignment="1">
      <alignment horizontal="center" vertical="center"/>
    </xf>
    <xf numFmtId="49" fontId="13" fillId="0" borderId="0" xfId="0" applyNumberFormat="1" applyFont="1"/>
    <xf numFmtId="165" fontId="12" fillId="0" borderId="0" xfId="1" applyNumberFormat="1" applyFont="1" applyAlignment="1">
      <alignment horizontal="left"/>
    </xf>
    <xf numFmtId="3" fontId="13" fillId="0" borderId="0" xfId="0" applyNumberFormat="1" applyFont="1" applyAlignment="1">
      <alignment horizontal="right"/>
    </xf>
    <xf numFmtId="3" fontId="13" fillId="0" borderId="0" xfId="1" applyNumberFormat="1" applyFont="1" applyAlignment="1">
      <alignment horizontal="right"/>
    </xf>
    <xf numFmtId="49" fontId="13" fillId="0" borderId="3" xfId="0" applyNumberFormat="1" applyFont="1" applyFill="1" applyBorder="1"/>
    <xf numFmtId="3" fontId="12" fillId="0" borderId="3" xfId="1" applyNumberFormat="1" applyFont="1" applyFill="1" applyBorder="1" applyAlignment="1">
      <alignment horizontal="right"/>
    </xf>
    <xf numFmtId="49" fontId="17" fillId="0" borderId="0" xfId="0" applyNumberFormat="1" applyFont="1" applyFill="1" applyBorder="1"/>
    <xf numFmtId="3" fontId="12" fillId="0" borderId="0" xfId="1" applyNumberFormat="1" applyFont="1" applyFill="1" applyBorder="1" applyAlignment="1">
      <alignment horizontal="right"/>
    </xf>
    <xf numFmtId="49" fontId="17" fillId="0" borderId="11" xfId="0" applyNumberFormat="1" applyFont="1" applyFill="1" applyBorder="1"/>
    <xf numFmtId="0" fontId="13" fillId="0" borderId="11" xfId="0" applyNumberFormat="1" applyFont="1" applyBorder="1" applyAlignment="1">
      <alignment wrapText="1"/>
    </xf>
    <xf numFmtId="165" fontId="12" fillId="0" borderId="0" xfId="1" applyNumberFormat="1" applyFont="1" applyBorder="1" applyAlignment="1">
      <alignment horizontal="left"/>
    </xf>
    <xf numFmtId="49" fontId="13" fillId="0" borderId="11" xfId="0" applyNumberFormat="1" applyFont="1" applyBorder="1" applyAlignment="1">
      <alignment wrapText="1"/>
    </xf>
    <xf numFmtId="49" fontId="13" fillId="0" borderId="6" xfId="0" applyNumberFormat="1" applyFont="1" applyBorder="1" applyAlignment="1">
      <alignment wrapText="1"/>
    </xf>
    <xf numFmtId="49" fontId="12" fillId="0" borderId="6" xfId="0" applyNumberFormat="1" applyFont="1" applyBorder="1"/>
    <xf numFmtId="3" fontId="12" fillId="0" borderId="6" xfId="0" applyNumberFormat="1" applyFont="1" applyBorder="1" applyAlignment="1">
      <alignment horizontal="right"/>
    </xf>
    <xf numFmtId="3" fontId="12" fillId="0" borderId="0" xfId="1" applyNumberFormat="1" applyFont="1" applyAlignment="1">
      <alignment horizontal="right"/>
    </xf>
    <xf numFmtId="3" fontId="13" fillId="0" borderId="6" xfId="1" applyNumberFormat="1" applyFont="1" applyBorder="1" applyAlignment="1">
      <alignment horizontal="right"/>
    </xf>
    <xf numFmtId="49" fontId="13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wrapText="1"/>
    </xf>
    <xf numFmtId="49" fontId="17" fillId="0" borderId="0" xfId="0" applyNumberFormat="1" applyFont="1"/>
    <xf numFmtId="49" fontId="17" fillId="0" borderId="0" xfId="0" applyNumberFormat="1" applyFont="1" applyBorder="1" applyAlignment="1">
      <alignment wrapText="1"/>
    </xf>
    <xf numFmtId="49" fontId="17" fillId="0" borderId="11" xfId="0" applyNumberFormat="1" applyFont="1" applyBorder="1" applyAlignment="1">
      <alignment vertical="top"/>
    </xf>
    <xf numFmtId="49" fontId="13" fillId="0" borderId="11" xfId="0" applyNumberFormat="1" applyFont="1" applyBorder="1" applyAlignment="1"/>
    <xf numFmtId="49" fontId="17" fillId="0" borderId="11" xfId="0" applyNumberFormat="1" applyFont="1" applyBorder="1" applyAlignment="1">
      <alignment horizontal="left" vertical="center"/>
    </xf>
    <xf numFmtId="49" fontId="13" fillId="0" borderId="0" xfId="0" applyNumberFormat="1" applyFont="1" applyBorder="1" applyAlignment="1">
      <alignment horizontal="left" vertical="center" wrapText="1"/>
    </xf>
    <xf numFmtId="49" fontId="13" fillId="0" borderId="0" xfId="0" applyNumberFormat="1" applyFont="1" applyBorder="1" applyAlignment="1">
      <alignment horizontal="left" vertical="center"/>
    </xf>
    <xf numFmtId="0" fontId="13" fillId="0" borderId="0" xfId="0" applyNumberFormat="1" applyFont="1" applyBorder="1" applyAlignment="1">
      <alignment wrapText="1"/>
    </xf>
    <xf numFmtId="49" fontId="17" fillId="0" borderId="11" xfId="0" applyNumberFormat="1" applyFont="1" applyBorder="1" applyAlignment="1">
      <alignment vertical="center"/>
    </xf>
    <xf numFmtId="49" fontId="13" fillId="0" borderId="0" xfId="0" applyNumberFormat="1" applyFont="1" applyBorder="1" applyAlignment="1">
      <alignment vertical="center" wrapText="1"/>
    </xf>
    <xf numFmtId="49" fontId="17" fillId="0" borderId="13" xfId="0" applyNumberFormat="1" applyFont="1" applyBorder="1"/>
    <xf numFmtId="0" fontId="2" fillId="6" borderId="8" xfId="4" applyFont="1" applyFill="1" applyBorder="1" applyAlignment="1">
      <alignment wrapText="1"/>
    </xf>
    <xf numFmtId="0" fontId="2" fillId="6" borderId="12" xfId="4" applyFont="1" applyFill="1" applyBorder="1" applyAlignment="1">
      <alignment wrapText="1"/>
    </xf>
    <xf numFmtId="0" fontId="2" fillId="0" borderId="0" xfId="4" applyFont="1" applyFill="1" applyBorder="1" applyAlignment="1">
      <alignment wrapText="1"/>
    </xf>
  </cellXfs>
  <cellStyles count="8">
    <cellStyle name="Currency 2" xfId="2"/>
    <cellStyle name="Ezres" xfId="1" builtinId="3"/>
    <cellStyle name="Normál" xfId="0" builtinId="0"/>
    <cellStyle name="Normal 2" xfId="3"/>
    <cellStyle name="Normál 2" xfId="4"/>
    <cellStyle name="Normál 2 2" xfId="5"/>
    <cellStyle name="Pénznem 2" xfId="6"/>
    <cellStyle name="Pénznem 2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abSelected="1" zoomScale="70" zoomScaleNormal="70" workbookViewId="0">
      <selection activeCell="B27" sqref="B27"/>
    </sheetView>
  </sheetViews>
  <sheetFormatPr defaultRowHeight="15" x14ac:dyDescent="0.25"/>
  <cols>
    <col min="1" max="1" width="12.42578125" style="74" bestFit="1" customWidth="1"/>
    <col min="2" max="2" width="84.28515625" customWidth="1"/>
    <col min="3" max="3" width="13.85546875" bestFit="1" customWidth="1"/>
    <col min="4" max="4" width="12.7109375" bestFit="1" customWidth="1"/>
    <col min="5" max="5" width="13.85546875" bestFit="1" customWidth="1"/>
    <col min="6" max="6" width="12.85546875" bestFit="1" customWidth="1"/>
    <col min="7" max="7" width="57.28515625" customWidth="1"/>
  </cols>
  <sheetData>
    <row r="1" spans="1:7" x14ac:dyDescent="0.25">
      <c r="A1" s="80"/>
      <c r="B1" s="81"/>
      <c r="C1" s="81"/>
      <c r="D1" s="81"/>
      <c r="E1" s="81"/>
      <c r="F1" s="81"/>
      <c r="G1" s="81"/>
    </row>
    <row r="2" spans="1:7" x14ac:dyDescent="0.25">
      <c r="A2" s="80"/>
      <c r="B2" s="81"/>
      <c r="C2" s="81"/>
      <c r="D2" s="81"/>
      <c r="E2" s="81"/>
      <c r="F2" s="81"/>
      <c r="G2" s="81"/>
    </row>
    <row r="3" spans="1:7" x14ac:dyDescent="0.25">
      <c r="A3" s="82"/>
      <c r="B3" s="83" t="s">
        <v>302</v>
      </c>
      <c r="C3" s="84"/>
      <c r="D3" s="84"/>
      <c r="E3" s="84"/>
      <c r="F3" s="84"/>
      <c r="G3" s="84"/>
    </row>
    <row r="4" spans="1:7" x14ac:dyDescent="0.25">
      <c r="A4" s="80"/>
      <c r="B4" s="132" t="s">
        <v>20</v>
      </c>
      <c r="C4" s="79">
        <v>2014</v>
      </c>
      <c r="D4" s="79" t="s">
        <v>21</v>
      </c>
      <c r="E4" s="79">
        <v>2014</v>
      </c>
      <c r="F4" s="135" t="s">
        <v>59</v>
      </c>
      <c r="G4" s="63"/>
    </row>
    <row r="5" spans="1:7" x14ac:dyDescent="0.25">
      <c r="A5" s="80"/>
      <c r="B5" s="132"/>
      <c r="C5" s="79" t="s">
        <v>22</v>
      </c>
      <c r="D5" s="94">
        <v>0.27</v>
      </c>
      <c r="E5" s="79" t="s">
        <v>23</v>
      </c>
      <c r="F5" s="136"/>
      <c r="G5" s="63"/>
    </row>
    <row r="6" spans="1:7" x14ac:dyDescent="0.25">
      <c r="A6" s="80"/>
      <c r="B6" s="64" t="s">
        <v>24</v>
      </c>
      <c r="C6" s="95">
        <v>52300000</v>
      </c>
      <c r="D6" s="95">
        <f>C6*0.27</f>
        <v>14121000</v>
      </c>
      <c r="E6" s="95">
        <f t="shared" ref="E6:E30" si="0">C6*1.27</f>
        <v>66421000</v>
      </c>
      <c r="F6" s="65" t="s">
        <v>25</v>
      </c>
      <c r="G6" s="66"/>
    </row>
    <row r="7" spans="1:7" x14ac:dyDescent="0.25">
      <c r="A7" s="80"/>
      <c r="B7" s="64" t="s">
        <v>60</v>
      </c>
      <c r="C7" s="95">
        <v>17250000</v>
      </c>
      <c r="D7" s="95">
        <f t="shared" ref="D7:D30" si="1">C7*0.27</f>
        <v>4657500</v>
      </c>
      <c r="E7" s="95">
        <f t="shared" si="0"/>
        <v>21907500</v>
      </c>
      <c r="F7" s="65" t="s">
        <v>25</v>
      </c>
      <c r="G7" s="66"/>
    </row>
    <row r="8" spans="1:7" x14ac:dyDescent="0.25">
      <c r="A8" s="80"/>
      <c r="B8" s="104" t="s">
        <v>26</v>
      </c>
      <c r="C8" s="95">
        <v>5950000</v>
      </c>
      <c r="D8" s="95">
        <f t="shared" si="1"/>
        <v>1606500</v>
      </c>
      <c r="E8" s="95">
        <f t="shared" si="0"/>
        <v>7556500</v>
      </c>
      <c r="F8" s="65" t="s">
        <v>25</v>
      </c>
      <c r="G8" s="66"/>
    </row>
    <row r="9" spans="1:7" x14ac:dyDescent="0.25">
      <c r="A9" s="80"/>
      <c r="B9" s="104" t="s">
        <v>27</v>
      </c>
      <c r="C9" s="95">
        <v>13450000</v>
      </c>
      <c r="D9" s="95">
        <f t="shared" si="1"/>
        <v>3631500.0000000005</v>
      </c>
      <c r="E9" s="95">
        <f t="shared" si="0"/>
        <v>17081500</v>
      </c>
      <c r="F9" s="65" t="s">
        <v>25</v>
      </c>
      <c r="G9" s="66"/>
    </row>
    <row r="10" spans="1:7" x14ac:dyDescent="0.25">
      <c r="A10" s="80"/>
      <c r="B10" s="104" t="s">
        <v>28</v>
      </c>
      <c r="C10" s="95">
        <v>94300000</v>
      </c>
      <c r="D10" s="95">
        <f t="shared" si="1"/>
        <v>25461000</v>
      </c>
      <c r="E10" s="95">
        <f t="shared" si="0"/>
        <v>119761000</v>
      </c>
      <c r="F10" s="65" t="s">
        <v>25</v>
      </c>
      <c r="G10" s="66"/>
    </row>
    <row r="11" spans="1:7" x14ac:dyDescent="0.25">
      <c r="A11" s="80"/>
      <c r="B11" s="67" t="s">
        <v>29</v>
      </c>
      <c r="C11" s="95">
        <v>184000</v>
      </c>
      <c r="D11" s="95">
        <f t="shared" si="1"/>
        <v>49680</v>
      </c>
      <c r="E11" s="95">
        <f t="shared" si="0"/>
        <v>233680</v>
      </c>
      <c r="F11" s="65" t="s">
        <v>30</v>
      </c>
      <c r="G11" s="68"/>
    </row>
    <row r="12" spans="1:7" x14ac:dyDescent="0.25">
      <c r="A12" s="80"/>
      <c r="B12" s="67" t="s">
        <v>277</v>
      </c>
      <c r="C12" s="95">
        <v>102000</v>
      </c>
      <c r="D12" s="95">
        <f t="shared" ref="D12" si="2">C12*0.27</f>
        <v>27540</v>
      </c>
      <c r="E12" s="95">
        <f t="shared" ref="E12" si="3">C12*1.27</f>
        <v>129540</v>
      </c>
      <c r="F12" s="65" t="s">
        <v>30</v>
      </c>
      <c r="G12" s="68"/>
    </row>
    <row r="13" spans="1:7" x14ac:dyDescent="0.25">
      <c r="A13" s="80"/>
      <c r="B13" s="69"/>
      <c r="C13" s="68"/>
      <c r="D13" s="68"/>
      <c r="E13" s="68"/>
      <c r="F13" s="68"/>
      <c r="G13" s="68"/>
    </row>
    <row r="14" spans="1:7" x14ac:dyDescent="0.25">
      <c r="A14" s="80" t="s">
        <v>31</v>
      </c>
      <c r="B14" s="81"/>
      <c r="C14" s="68"/>
      <c r="D14" s="68"/>
      <c r="E14" s="68"/>
      <c r="F14" s="81"/>
      <c r="G14" s="81"/>
    </row>
    <row r="15" spans="1:7" x14ac:dyDescent="0.25">
      <c r="A15" s="85" t="s">
        <v>32</v>
      </c>
      <c r="B15" s="86" t="s">
        <v>33</v>
      </c>
      <c r="C15" s="68"/>
      <c r="D15" s="68"/>
      <c r="E15" s="68"/>
      <c r="F15" s="81"/>
      <c r="G15" s="81"/>
    </row>
    <row r="16" spans="1:7" x14ac:dyDescent="0.25">
      <c r="A16" s="85" t="s">
        <v>34</v>
      </c>
      <c r="B16" s="86" t="s">
        <v>35</v>
      </c>
      <c r="C16" s="68"/>
      <c r="D16" s="68"/>
      <c r="E16" s="68"/>
      <c r="F16" s="81"/>
      <c r="G16" s="81"/>
    </row>
    <row r="17" spans="1:11" ht="30" x14ac:dyDescent="0.25">
      <c r="A17" s="87" t="s">
        <v>36</v>
      </c>
      <c r="B17" s="88" t="s">
        <v>37</v>
      </c>
      <c r="C17" s="68"/>
      <c r="D17" s="68"/>
      <c r="E17" s="68"/>
      <c r="F17" s="81"/>
      <c r="G17" s="81"/>
    </row>
    <row r="18" spans="1:11" x14ac:dyDescent="0.25">
      <c r="A18" s="85" t="s">
        <v>38</v>
      </c>
      <c r="B18" s="86" t="s">
        <v>39</v>
      </c>
      <c r="C18" s="68"/>
      <c r="D18" s="68"/>
      <c r="E18" s="68"/>
      <c r="F18" s="81"/>
      <c r="G18" s="81"/>
    </row>
    <row r="19" spans="1:11" x14ac:dyDescent="0.25">
      <c r="A19" s="85" t="s">
        <v>40</v>
      </c>
      <c r="B19" s="86" t="s">
        <v>41</v>
      </c>
      <c r="C19" s="68"/>
      <c r="D19" s="68"/>
      <c r="E19" s="68"/>
      <c r="F19" s="81"/>
      <c r="G19" s="81"/>
    </row>
    <row r="20" spans="1:11" x14ac:dyDescent="0.25">
      <c r="A20" s="85" t="s">
        <v>42</v>
      </c>
      <c r="B20" s="86" t="s">
        <v>43</v>
      </c>
      <c r="C20" s="68"/>
      <c r="D20" s="68"/>
      <c r="E20" s="68"/>
      <c r="F20" s="81"/>
      <c r="G20" s="81"/>
    </row>
    <row r="21" spans="1:11" x14ac:dyDescent="0.25">
      <c r="A21" s="85" t="s">
        <v>44</v>
      </c>
      <c r="B21" s="86" t="s">
        <v>45</v>
      </c>
      <c r="C21" s="68"/>
      <c r="D21" s="68"/>
      <c r="E21" s="68"/>
      <c r="F21" s="81"/>
      <c r="G21" s="81"/>
    </row>
    <row r="22" spans="1:11" x14ac:dyDescent="0.25">
      <c r="A22" s="80"/>
      <c r="B22" s="81"/>
      <c r="C22" s="68"/>
      <c r="D22" s="68"/>
      <c r="E22" s="68"/>
      <c r="F22" s="82"/>
      <c r="G22" s="89"/>
    </row>
    <row r="23" spans="1:11" x14ac:dyDescent="0.25">
      <c r="A23" s="82"/>
      <c r="B23" s="133" t="s">
        <v>58</v>
      </c>
      <c r="C23" s="79">
        <v>2014</v>
      </c>
      <c r="D23" s="79" t="s">
        <v>21</v>
      </c>
      <c r="E23" s="79">
        <v>2014</v>
      </c>
      <c r="F23" s="135" t="s">
        <v>59</v>
      </c>
      <c r="G23" s="68"/>
    </row>
    <row r="24" spans="1:11" x14ac:dyDescent="0.25">
      <c r="A24" s="82"/>
      <c r="B24" s="134"/>
      <c r="C24" s="79" t="s">
        <v>22</v>
      </c>
      <c r="D24" s="94">
        <v>0.27</v>
      </c>
      <c r="E24" s="79" t="s">
        <v>23</v>
      </c>
      <c r="F24" s="136"/>
      <c r="G24" s="68"/>
      <c r="H24" s="71"/>
      <c r="I24" s="71"/>
      <c r="J24" s="71"/>
      <c r="K24" s="71"/>
    </row>
    <row r="25" spans="1:11" x14ac:dyDescent="0.25">
      <c r="A25" s="80"/>
      <c r="B25" s="64" t="s">
        <v>50</v>
      </c>
      <c r="C25" s="96">
        <v>19600</v>
      </c>
      <c r="D25" s="96">
        <f t="shared" si="1"/>
        <v>5292</v>
      </c>
      <c r="E25" s="96">
        <f t="shared" si="0"/>
        <v>24892</v>
      </c>
      <c r="F25" s="70" t="s">
        <v>46</v>
      </c>
      <c r="G25" s="66"/>
      <c r="H25" s="71"/>
      <c r="I25" s="71"/>
      <c r="J25" s="71"/>
      <c r="K25" s="71"/>
    </row>
    <row r="26" spans="1:11" x14ac:dyDescent="0.25">
      <c r="A26" s="80"/>
      <c r="B26" s="64" t="s">
        <v>53</v>
      </c>
      <c r="C26" s="96">
        <v>20000</v>
      </c>
      <c r="D26" s="96">
        <f t="shared" si="1"/>
        <v>5400</v>
      </c>
      <c r="E26" s="96">
        <f t="shared" si="0"/>
        <v>25400</v>
      </c>
      <c r="F26" s="70" t="s">
        <v>47</v>
      </c>
      <c r="G26" s="66"/>
      <c r="H26" s="71"/>
      <c r="I26" s="71"/>
      <c r="J26" s="71"/>
      <c r="K26" s="71"/>
    </row>
    <row r="27" spans="1:11" x14ac:dyDescent="0.25">
      <c r="A27" s="90"/>
      <c r="B27" s="64" t="s">
        <v>309</v>
      </c>
      <c r="C27" s="96">
        <v>14150000</v>
      </c>
      <c r="D27" s="96">
        <f t="shared" si="1"/>
        <v>3820500.0000000005</v>
      </c>
      <c r="E27" s="96">
        <f t="shared" si="0"/>
        <v>17970500</v>
      </c>
      <c r="F27" s="70" t="s">
        <v>25</v>
      </c>
      <c r="G27" s="66"/>
      <c r="H27" s="71"/>
      <c r="I27" s="71"/>
      <c r="J27" s="71"/>
      <c r="K27" s="71"/>
    </row>
    <row r="28" spans="1:11" x14ac:dyDescent="0.25">
      <c r="A28" s="91"/>
      <c r="B28" s="64" t="s">
        <v>310</v>
      </c>
      <c r="C28" s="96">
        <v>4400000</v>
      </c>
      <c r="D28" s="96">
        <f t="shared" si="1"/>
        <v>1188000</v>
      </c>
      <c r="E28" s="96">
        <f t="shared" si="0"/>
        <v>5588000</v>
      </c>
      <c r="F28" s="70" t="s">
        <v>25</v>
      </c>
      <c r="G28" s="66"/>
      <c r="H28" s="71"/>
      <c r="I28" s="71"/>
      <c r="J28" s="71"/>
      <c r="K28" s="71"/>
    </row>
    <row r="29" spans="1:11" x14ac:dyDescent="0.25">
      <c r="A29" s="91"/>
      <c r="B29" s="64" t="s">
        <v>311</v>
      </c>
      <c r="C29" s="96">
        <v>3250000</v>
      </c>
      <c r="D29" s="96">
        <f t="shared" si="1"/>
        <v>877500</v>
      </c>
      <c r="E29" s="96">
        <f t="shared" si="0"/>
        <v>4127500</v>
      </c>
      <c r="F29" s="70" t="s">
        <v>25</v>
      </c>
      <c r="G29" s="66"/>
      <c r="H29" s="71"/>
      <c r="I29" s="71"/>
      <c r="J29" s="71"/>
      <c r="K29" s="71"/>
    </row>
    <row r="30" spans="1:11" x14ac:dyDescent="0.25">
      <c r="A30" s="80"/>
      <c r="B30" s="64" t="s">
        <v>54</v>
      </c>
      <c r="C30" s="97">
        <v>27500</v>
      </c>
      <c r="D30" s="97">
        <f t="shared" si="1"/>
        <v>7425.0000000000009</v>
      </c>
      <c r="E30" s="97">
        <f t="shared" si="0"/>
        <v>34925</v>
      </c>
      <c r="F30" s="72" t="s">
        <v>46</v>
      </c>
      <c r="G30" s="75"/>
      <c r="H30" s="71"/>
      <c r="I30" s="71"/>
      <c r="J30" s="71"/>
      <c r="K30" s="71"/>
    </row>
    <row r="31" spans="1:11" x14ac:dyDescent="0.25">
      <c r="A31" s="80"/>
      <c r="B31" s="77"/>
      <c r="C31" s="98"/>
      <c r="D31" s="98"/>
      <c r="E31" s="98"/>
      <c r="F31" s="78"/>
      <c r="G31" s="76"/>
      <c r="H31" s="71"/>
      <c r="I31" s="71"/>
      <c r="J31" s="71"/>
      <c r="K31" s="71"/>
    </row>
    <row r="32" spans="1:11" x14ac:dyDescent="0.25">
      <c r="A32" s="80" t="s">
        <v>31</v>
      </c>
      <c r="B32" s="81"/>
      <c r="C32" s="81"/>
      <c r="D32" s="81"/>
      <c r="E32" s="81"/>
      <c r="F32" s="81"/>
      <c r="G32" s="92"/>
      <c r="H32" s="71"/>
      <c r="I32" s="71"/>
      <c r="J32" s="71"/>
      <c r="K32" s="71"/>
    </row>
    <row r="33" spans="1:11" x14ac:dyDescent="0.25">
      <c r="A33" s="85" t="s">
        <v>51</v>
      </c>
      <c r="B33" s="93" t="s">
        <v>49</v>
      </c>
      <c r="C33" s="81"/>
      <c r="D33" s="81"/>
      <c r="E33" s="81"/>
      <c r="F33" s="81"/>
      <c r="G33" s="92"/>
      <c r="H33" s="71"/>
      <c r="I33" s="71"/>
      <c r="J33" s="71"/>
      <c r="K33" s="71"/>
    </row>
    <row r="34" spans="1:11" ht="30" x14ac:dyDescent="0.25">
      <c r="A34" s="85" t="s">
        <v>52</v>
      </c>
      <c r="B34" s="62" t="s">
        <v>57</v>
      </c>
      <c r="C34" s="81"/>
      <c r="D34" s="81"/>
      <c r="E34" s="81"/>
      <c r="F34" s="81"/>
      <c r="G34" s="92"/>
      <c r="H34" s="71"/>
      <c r="I34" s="71"/>
      <c r="J34" s="71"/>
      <c r="K34" s="71"/>
    </row>
    <row r="35" spans="1:11" ht="30" x14ac:dyDescent="0.25">
      <c r="A35" s="85" t="s">
        <v>307</v>
      </c>
      <c r="B35" s="156" t="s">
        <v>304</v>
      </c>
      <c r="C35" s="81"/>
      <c r="D35" s="81"/>
      <c r="E35" s="81"/>
      <c r="F35" s="81"/>
      <c r="G35" s="92"/>
      <c r="H35" s="71"/>
      <c r="I35" s="71"/>
      <c r="J35" s="71"/>
      <c r="K35" s="71"/>
    </row>
    <row r="36" spans="1:11" ht="30" x14ac:dyDescent="0.25">
      <c r="A36" s="85" t="s">
        <v>308</v>
      </c>
      <c r="B36" s="156" t="s">
        <v>56</v>
      </c>
      <c r="C36" s="81"/>
      <c r="D36" s="81"/>
      <c r="E36" s="81"/>
      <c r="F36" s="81"/>
      <c r="G36" s="92"/>
      <c r="H36" s="71"/>
      <c r="I36" s="71"/>
      <c r="J36" s="71"/>
      <c r="K36" s="71"/>
    </row>
    <row r="37" spans="1:11" ht="30" x14ac:dyDescent="0.25">
      <c r="A37" s="85" t="s">
        <v>55</v>
      </c>
      <c r="B37" s="73" t="s">
        <v>48</v>
      </c>
      <c r="C37" s="81"/>
      <c r="D37" s="81"/>
      <c r="E37" s="81"/>
      <c r="F37" s="81"/>
      <c r="G37" s="81"/>
    </row>
    <row r="38" spans="1:11" x14ac:dyDescent="0.25">
      <c r="A38" s="80"/>
      <c r="B38" s="81"/>
      <c r="C38" s="81"/>
      <c r="D38" s="81"/>
      <c r="E38" s="81"/>
      <c r="F38" s="81"/>
      <c r="G38" s="81"/>
    </row>
    <row r="39" spans="1:11" x14ac:dyDescent="0.25">
      <c r="A39" s="80"/>
      <c r="B39" s="81"/>
      <c r="C39" s="81"/>
      <c r="D39" s="81"/>
      <c r="E39" s="81"/>
      <c r="F39" s="81"/>
      <c r="G39" s="81"/>
    </row>
    <row r="40" spans="1:11" x14ac:dyDescent="0.25">
      <c r="A40" s="80"/>
      <c r="B40" s="81"/>
      <c r="C40" s="81"/>
      <c r="D40" s="81"/>
      <c r="E40" s="81"/>
      <c r="F40" s="81"/>
      <c r="G40" s="81"/>
    </row>
  </sheetData>
  <mergeCells count="4">
    <mergeCell ref="B4:B5"/>
    <mergeCell ref="B23:B24"/>
    <mergeCell ref="F4:F5"/>
    <mergeCell ref="F23:F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2"/>
  <sheetViews>
    <sheetView zoomScale="85" zoomScaleNormal="85" workbookViewId="0">
      <pane xSplit="2" ySplit="3" topLeftCell="C4" activePane="bottomRight" state="frozen"/>
      <selection pane="topRight" activeCell="B1" sqref="B1"/>
      <selection pane="bottomLeft" activeCell="A9" sqref="A9"/>
      <selection pane="bottomRight" activeCell="A52" sqref="A52"/>
    </sheetView>
  </sheetViews>
  <sheetFormatPr defaultRowHeight="12.75" x14ac:dyDescent="0.2"/>
  <cols>
    <col min="1" max="1" width="4.7109375" style="3" bestFit="1" customWidth="1"/>
    <col min="2" max="2" width="49.5703125" style="2" customWidth="1"/>
    <col min="3" max="3" width="8.7109375" style="19" customWidth="1"/>
    <col min="4" max="4" width="6.5703125" style="3" customWidth="1"/>
    <col min="5" max="5" width="10.28515625" style="3" bestFit="1" customWidth="1"/>
    <col min="6" max="6" width="9.42578125" style="3" customWidth="1"/>
    <col min="7" max="7" width="13.85546875" style="3" customWidth="1"/>
    <col min="8" max="8" width="13.140625" style="3" customWidth="1"/>
    <col min="9" max="9" width="13.85546875" style="3" bestFit="1" customWidth="1"/>
    <col min="10" max="10" width="14.28515625" style="3" customWidth="1"/>
    <col min="11" max="11" width="20" style="3" customWidth="1"/>
    <col min="12" max="12" width="55.85546875" style="3" hidden="1" customWidth="1"/>
    <col min="13" max="13" width="24" style="3" customWidth="1"/>
    <col min="14" max="16384" width="9.140625" style="3"/>
  </cols>
  <sheetData>
    <row r="1" spans="1:13" ht="18" x14ac:dyDescent="0.25">
      <c r="A1" s="137" t="s">
        <v>317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3" ht="18" x14ac:dyDescent="0.25">
      <c r="A2" s="137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3" ht="26.25" customHeight="1" x14ac:dyDescent="0.2">
      <c r="A3" s="7" t="s">
        <v>0</v>
      </c>
      <c r="B3" s="8" t="s">
        <v>1</v>
      </c>
      <c r="C3" s="139" t="s">
        <v>2</v>
      </c>
      <c r="D3" s="139"/>
      <c r="E3" s="105" t="s">
        <v>3</v>
      </c>
      <c r="F3" s="105" t="s">
        <v>4</v>
      </c>
      <c r="G3" s="9" t="s">
        <v>5</v>
      </c>
      <c r="H3" s="9" t="s">
        <v>6</v>
      </c>
      <c r="I3" s="9" t="s">
        <v>7</v>
      </c>
      <c r="J3" s="9" t="s">
        <v>8</v>
      </c>
      <c r="K3" s="9" t="s">
        <v>9</v>
      </c>
      <c r="L3" s="3">
        <v>27</v>
      </c>
    </row>
    <row r="4" spans="1:13" ht="32.25" customHeight="1" x14ac:dyDescent="0.2">
      <c r="A4" s="142" t="s">
        <v>75</v>
      </c>
      <c r="B4" s="143" t="s">
        <v>282</v>
      </c>
      <c r="C4" s="144"/>
      <c r="D4" s="145"/>
      <c r="E4" s="146"/>
      <c r="F4" s="146"/>
      <c r="G4" s="147"/>
      <c r="H4" s="147"/>
      <c r="I4" s="147"/>
      <c r="J4" s="147"/>
      <c r="K4" s="147"/>
      <c r="L4" s="4"/>
      <c r="M4" s="4"/>
    </row>
    <row r="5" spans="1:13" x14ac:dyDescent="0.2">
      <c r="A5" s="148"/>
      <c r="B5" s="20"/>
      <c r="C5" s="14"/>
      <c r="D5" s="12"/>
      <c r="E5" s="38"/>
      <c r="F5" s="38"/>
      <c r="G5" s="5"/>
      <c r="H5" s="5"/>
      <c r="I5" s="5"/>
      <c r="J5" s="5"/>
      <c r="K5" s="5"/>
      <c r="L5" s="4"/>
      <c r="M5" s="4"/>
    </row>
    <row r="6" spans="1:13" ht="50.25" customHeight="1" x14ac:dyDescent="0.2">
      <c r="A6" s="253" t="s">
        <v>62</v>
      </c>
      <c r="B6" s="58" t="s">
        <v>70</v>
      </c>
      <c r="C6" s="106">
        <v>440</v>
      </c>
      <c r="D6" s="57" t="s">
        <v>66</v>
      </c>
      <c r="E6" s="162">
        <f>12700/1.27</f>
        <v>10000</v>
      </c>
      <c r="F6" s="162"/>
      <c r="G6" s="163"/>
      <c r="H6" s="163"/>
      <c r="I6" s="163">
        <f>C6*E6</f>
        <v>4400000</v>
      </c>
      <c r="J6" s="163">
        <f>I6*0.27</f>
        <v>1188000</v>
      </c>
      <c r="K6" s="164">
        <f>I6+J6</f>
        <v>5588000</v>
      </c>
      <c r="L6" s="103"/>
    </row>
    <row r="7" spans="1:13" x14ac:dyDescent="0.2">
      <c r="E7" s="165"/>
      <c r="F7" s="165"/>
      <c r="G7" s="165"/>
      <c r="H7" s="165"/>
      <c r="I7" s="165"/>
      <c r="J7" s="165"/>
      <c r="K7" s="165"/>
    </row>
    <row r="8" spans="1:13" ht="60" x14ac:dyDescent="0.2">
      <c r="A8" s="253" t="s">
        <v>278</v>
      </c>
      <c r="B8" s="58" t="s">
        <v>74</v>
      </c>
      <c r="C8" s="106">
        <v>400</v>
      </c>
      <c r="D8" s="57" t="s">
        <v>66</v>
      </c>
      <c r="E8" s="162">
        <v>8270</v>
      </c>
      <c r="F8" s="162"/>
      <c r="G8" s="163"/>
      <c r="H8" s="163"/>
      <c r="I8" s="163">
        <f>C8*E8</f>
        <v>3308000</v>
      </c>
      <c r="J8" s="163">
        <f>I8*0.27</f>
        <v>893160.00000000012</v>
      </c>
      <c r="K8" s="164">
        <f>I8+J8</f>
        <v>4201160</v>
      </c>
      <c r="L8" s="103"/>
    </row>
    <row r="9" spans="1:13" x14ac:dyDescent="0.2">
      <c r="E9" s="165"/>
      <c r="F9" s="165"/>
      <c r="G9" s="165"/>
      <c r="H9" s="165"/>
      <c r="I9" s="165"/>
      <c r="J9" s="165"/>
      <c r="K9" s="165"/>
    </row>
    <row r="10" spans="1:13" x14ac:dyDescent="0.2">
      <c r="A10" s="254" t="s">
        <v>279</v>
      </c>
      <c r="B10" s="58" t="s">
        <v>275</v>
      </c>
      <c r="C10" s="106"/>
      <c r="D10" s="57" t="s">
        <v>66</v>
      </c>
      <c r="E10" s="162">
        <v>25000</v>
      </c>
      <c r="F10" s="162"/>
      <c r="G10" s="163"/>
      <c r="H10" s="163"/>
      <c r="I10" s="163"/>
      <c r="J10" s="163"/>
      <c r="K10" s="164"/>
      <c r="L10" s="103"/>
    </row>
    <row r="11" spans="1:13" x14ac:dyDescent="0.2">
      <c r="A11" s="255"/>
      <c r="B11" s="11"/>
      <c r="C11" s="14"/>
      <c r="D11" s="17"/>
      <c r="E11" s="149"/>
      <c r="F11" s="149"/>
      <c r="G11" s="17"/>
      <c r="H11" s="17"/>
      <c r="I11" s="17"/>
      <c r="J11" s="17"/>
      <c r="K11" s="17"/>
      <c r="L11" s="103"/>
    </row>
    <row r="12" spans="1:13" s="18" customFormat="1" x14ac:dyDescent="0.2">
      <c r="A12" s="17"/>
      <c r="B12" s="34"/>
      <c r="C12" s="6"/>
      <c r="D12" s="17"/>
      <c r="E12" s="5"/>
      <c r="F12" s="5"/>
      <c r="G12" s="5"/>
      <c r="H12" s="5"/>
      <c r="I12" s="5"/>
      <c r="J12" s="5"/>
      <c r="K12" s="5"/>
      <c r="L12" s="17"/>
      <c r="M12" s="17"/>
    </row>
    <row r="13" spans="1:13" ht="32.25" customHeight="1" x14ac:dyDescent="0.2">
      <c r="A13" s="142" t="s">
        <v>76</v>
      </c>
      <c r="B13" s="143" t="s">
        <v>293</v>
      </c>
      <c r="C13" s="144"/>
      <c r="D13" s="145"/>
      <c r="E13" s="146"/>
      <c r="F13" s="146"/>
      <c r="G13" s="147"/>
      <c r="H13" s="147"/>
      <c r="I13" s="147"/>
      <c r="J13" s="147"/>
      <c r="K13" s="147"/>
      <c r="L13" s="4"/>
      <c r="M13" s="4"/>
    </row>
    <row r="14" spans="1:13" s="18" customFormat="1" ht="61.5" customHeight="1" x14ac:dyDescent="0.2">
      <c r="A14" s="42" t="s">
        <v>65</v>
      </c>
      <c r="B14" s="43" t="s">
        <v>303</v>
      </c>
      <c r="C14" s="30">
        <v>1</v>
      </c>
      <c r="D14" s="31" t="s">
        <v>10</v>
      </c>
      <c r="E14" s="32">
        <v>12000000</v>
      </c>
      <c r="F14" s="32">
        <v>2500000</v>
      </c>
      <c r="G14" s="32">
        <f>C14*E14</f>
        <v>12000000</v>
      </c>
      <c r="H14" s="32">
        <v>2150000</v>
      </c>
      <c r="I14" s="32">
        <f>+G14+H14</f>
        <v>14150000</v>
      </c>
      <c r="J14" s="32">
        <f>+I14/100*$L$3</f>
        <v>3820500</v>
      </c>
      <c r="K14" s="33">
        <f>+I14+J14</f>
        <v>17970500</v>
      </c>
      <c r="L14" s="17"/>
      <c r="M14" s="17"/>
    </row>
    <row r="15" spans="1:13" s="17" customFormat="1" x14ac:dyDescent="0.2">
      <c r="B15" s="34"/>
      <c r="C15" s="6"/>
      <c r="E15" s="5"/>
      <c r="F15" s="5"/>
      <c r="G15" s="5"/>
      <c r="H15" s="5"/>
      <c r="I15" s="5"/>
      <c r="J15" s="5"/>
      <c r="K15" s="5"/>
    </row>
    <row r="16" spans="1:13" x14ac:dyDescent="0.2">
      <c r="A16" s="17"/>
      <c r="B16" s="131"/>
      <c r="C16" s="130"/>
      <c r="D16" s="130"/>
      <c r="E16" s="4"/>
      <c r="F16" s="4"/>
      <c r="G16" s="5"/>
      <c r="H16" s="4"/>
      <c r="I16" s="5"/>
      <c r="J16" s="4"/>
      <c r="K16" s="5"/>
      <c r="L16" s="107"/>
      <c r="M16" s="4"/>
    </row>
    <row r="17" spans="1:13" ht="60" x14ac:dyDescent="0.2">
      <c r="A17" s="42" t="s">
        <v>71</v>
      </c>
      <c r="B17" s="43" t="s">
        <v>281</v>
      </c>
      <c r="C17" s="166"/>
      <c r="D17" s="166"/>
      <c r="E17" s="163"/>
      <c r="F17" s="163"/>
      <c r="G17" s="167"/>
      <c r="H17" s="163"/>
      <c r="I17" s="167">
        <v>4400000</v>
      </c>
      <c r="J17" s="163">
        <f>I17*0.27</f>
        <v>1188000</v>
      </c>
      <c r="K17" s="168">
        <f>I17+J17</f>
        <v>5588000</v>
      </c>
      <c r="L17" s="107"/>
      <c r="M17" s="4"/>
    </row>
    <row r="18" spans="1:13" s="18" customFormat="1" x14ac:dyDescent="0.2">
      <c r="A18" s="17"/>
      <c r="B18" s="34"/>
      <c r="C18" s="169"/>
      <c r="D18" s="170"/>
      <c r="E18" s="171"/>
      <c r="F18" s="171"/>
      <c r="G18" s="171"/>
      <c r="H18" s="171"/>
      <c r="I18" s="167"/>
      <c r="J18" s="167"/>
      <c r="K18" s="168"/>
      <c r="L18" s="17"/>
      <c r="M18" s="17"/>
    </row>
    <row r="19" spans="1:13" ht="61.5" customHeight="1" x14ac:dyDescent="0.2">
      <c r="A19" s="42" t="s">
        <v>72</v>
      </c>
      <c r="B19" s="43" t="s">
        <v>280</v>
      </c>
      <c r="C19" s="166"/>
      <c r="D19" s="166"/>
      <c r="E19" s="163"/>
      <c r="F19" s="163"/>
      <c r="G19" s="167"/>
      <c r="H19" s="163"/>
      <c r="I19" s="167">
        <v>3250000</v>
      </c>
      <c r="J19" s="163">
        <f>I19*0.27</f>
        <v>877500</v>
      </c>
      <c r="K19" s="168">
        <f>I19+J19</f>
        <v>4127500</v>
      </c>
      <c r="L19" s="107"/>
      <c r="M19" s="4"/>
    </row>
    <row r="20" spans="1:13" s="18" customFormat="1" x14ac:dyDescent="0.2">
      <c r="A20" s="17"/>
      <c r="B20" s="34"/>
      <c r="C20" s="6"/>
      <c r="D20" s="17"/>
      <c r="E20" s="5"/>
      <c r="F20" s="5"/>
      <c r="G20" s="5"/>
      <c r="H20" s="5"/>
      <c r="I20" s="32"/>
      <c r="J20" s="32"/>
      <c r="K20" s="33"/>
      <c r="L20" s="17"/>
      <c r="M20" s="17"/>
    </row>
    <row r="21" spans="1:13" ht="72" x14ac:dyDescent="0.2">
      <c r="A21" s="42" t="s">
        <v>276</v>
      </c>
      <c r="B21" s="100" t="s">
        <v>306</v>
      </c>
      <c r="C21" s="99"/>
      <c r="D21" s="99"/>
      <c r="E21" s="57"/>
      <c r="F21" s="57"/>
      <c r="G21" s="32"/>
      <c r="H21" s="57"/>
      <c r="I21" s="32"/>
      <c r="J21" s="57"/>
      <c r="K21" s="33" t="s">
        <v>305</v>
      </c>
      <c r="L21" s="107"/>
      <c r="M21" s="4"/>
    </row>
    <row r="22" spans="1:13" s="18" customFormat="1" x14ac:dyDescent="0.2">
      <c r="A22" s="17"/>
      <c r="B22" s="13"/>
      <c r="C22" s="6"/>
      <c r="D22" s="17"/>
      <c r="E22" s="5"/>
      <c r="F22" s="5"/>
      <c r="G22" s="5"/>
      <c r="H22" s="5"/>
      <c r="I22" s="5"/>
      <c r="J22" s="5"/>
      <c r="K22" s="5"/>
      <c r="L22" s="17"/>
      <c r="M22" s="17"/>
    </row>
    <row r="23" spans="1:13" s="18" customFormat="1" ht="168" x14ac:dyDescent="0.2">
      <c r="A23" s="42">
        <v>3</v>
      </c>
      <c r="B23" s="157" t="s">
        <v>318</v>
      </c>
      <c r="C23" s="153"/>
      <c r="D23" s="31"/>
      <c r="E23" s="32"/>
      <c r="F23" s="32"/>
      <c r="G23" s="32"/>
      <c r="H23" s="32"/>
      <c r="I23" s="32">
        <v>40000000</v>
      </c>
      <c r="J23" s="32">
        <f>I23*0.27</f>
        <v>10800000</v>
      </c>
      <c r="K23" s="33">
        <f>I23+J23</f>
        <v>50800000</v>
      </c>
      <c r="L23" s="150"/>
      <c r="M23" s="17"/>
    </row>
    <row r="24" spans="1:13" s="18" customFormat="1" x14ac:dyDescent="0.2">
      <c r="A24" s="17"/>
      <c r="B24" s="13"/>
      <c r="C24" s="6"/>
      <c r="D24" s="17"/>
      <c r="E24" s="5"/>
      <c r="F24" s="5"/>
      <c r="G24" s="5"/>
      <c r="H24" s="5"/>
      <c r="I24" s="5"/>
      <c r="J24" s="5"/>
      <c r="K24" s="5"/>
      <c r="L24" s="17"/>
      <c r="M24" s="17"/>
    </row>
    <row r="25" spans="1:13" s="1" customFormat="1" ht="14.25" x14ac:dyDescent="0.2">
      <c r="A25" s="44" t="s">
        <v>283</v>
      </c>
      <c r="B25" s="101" t="s">
        <v>69</v>
      </c>
      <c r="C25" s="111">
        <v>2</v>
      </c>
      <c r="D25" s="112" t="s">
        <v>64</v>
      </c>
      <c r="E25" s="172"/>
      <c r="F25" s="172"/>
      <c r="G25" s="109"/>
      <c r="H25" s="109"/>
      <c r="I25" s="109">
        <f>C25*E25+F25*C25</f>
        <v>0</v>
      </c>
      <c r="J25" s="109"/>
      <c r="K25" s="110">
        <f>C25*700000</f>
        <v>1400000</v>
      </c>
      <c r="L25" s="107"/>
    </row>
    <row r="26" spans="1:13" s="1" customFormat="1" ht="14.25" x14ac:dyDescent="0.2">
      <c r="A26" s="44" t="s">
        <v>284</v>
      </c>
      <c r="B26" s="101" t="s">
        <v>68</v>
      </c>
      <c r="C26" s="113">
        <v>2</v>
      </c>
      <c r="D26" s="114" t="s">
        <v>64</v>
      </c>
      <c r="E26" s="41"/>
      <c r="F26" s="41"/>
      <c r="G26" s="108"/>
      <c r="H26" s="108"/>
      <c r="I26" s="108">
        <f>C26*E26+F26*C26</f>
        <v>0</v>
      </c>
      <c r="J26" s="108"/>
      <c r="K26" s="115">
        <f>C26*980000</f>
        <v>1960000</v>
      </c>
      <c r="L26" s="107"/>
    </row>
    <row r="27" spans="1:13" s="1" customFormat="1" ht="14.25" x14ac:dyDescent="0.2">
      <c r="A27" s="44" t="s">
        <v>285</v>
      </c>
      <c r="B27" s="101" t="s">
        <v>67</v>
      </c>
      <c r="C27" s="113">
        <v>2</v>
      </c>
      <c r="D27" s="114" t="s">
        <v>64</v>
      </c>
      <c r="E27" s="41"/>
      <c r="F27" s="41"/>
      <c r="G27" s="108"/>
      <c r="H27" s="108"/>
      <c r="I27" s="108"/>
      <c r="J27" s="108"/>
      <c r="K27" s="115">
        <v>2173224</v>
      </c>
      <c r="L27" s="107"/>
    </row>
    <row r="28" spans="1:13" s="1" customFormat="1" ht="14.25" customHeight="1" x14ac:dyDescent="0.2">
      <c r="A28" s="44" t="s">
        <v>286</v>
      </c>
      <c r="B28" s="101" t="s">
        <v>63</v>
      </c>
      <c r="C28" s="116">
        <v>2</v>
      </c>
      <c r="D28" s="117" t="s">
        <v>64</v>
      </c>
      <c r="E28" s="173">
        <v>84500</v>
      </c>
      <c r="F28" s="173">
        <v>71500</v>
      </c>
      <c r="G28" s="174"/>
      <c r="H28" s="174"/>
      <c r="I28" s="174">
        <f>C28*E28+F28*C28</f>
        <v>312000</v>
      </c>
      <c r="J28" s="174"/>
      <c r="K28" s="118">
        <f>I28*1.27</f>
        <v>396240</v>
      </c>
      <c r="L28" s="107"/>
    </row>
    <row r="29" spans="1:13" s="151" customFormat="1" ht="14.25" customHeight="1" x14ac:dyDescent="0.2">
      <c r="A29" s="36"/>
      <c r="B29" s="158"/>
      <c r="C29" s="159"/>
      <c r="D29" s="160"/>
      <c r="E29" s="175"/>
      <c r="F29" s="175"/>
      <c r="G29" s="161"/>
      <c r="H29" s="161"/>
      <c r="I29" s="161"/>
      <c r="J29" s="161"/>
      <c r="K29" s="161"/>
      <c r="L29" s="150"/>
    </row>
    <row r="30" spans="1:13" ht="48" x14ac:dyDescent="0.2">
      <c r="A30" s="44" t="s">
        <v>287</v>
      </c>
      <c r="B30" s="45" t="s">
        <v>61</v>
      </c>
      <c r="C30" s="30"/>
      <c r="D30" s="57" t="s">
        <v>13</v>
      </c>
      <c r="E30" s="59">
        <v>13300</v>
      </c>
      <c r="F30" s="59">
        <v>6300</v>
      </c>
      <c r="G30" s="55"/>
      <c r="H30" s="55"/>
      <c r="I30" s="55"/>
      <c r="J30" s="55"/>
      <c r="K30" s="56"/>
      <c r="L30" s="4"/>
      <c r="M30" s="4"/>
    </row>
    <row r="32" spans="1:13" ht="36" x14ac:dyDescent="0.2">
      <c r="A32" s="44" t="s">
        <v>73</v>
      </c>
      <c r="B32" s="45" t="s">
        <v>17</v>
      </c>
      <c r="C32" s="30"/>
      <c r="D32" s="46" t="s">
        <v>13</v>
      </c>
      <c r="E32" s="59">
        <v>21900</v>
      </c>
      <c r="F32" s="59">
        <v>5500</v>
      </c>
      <c r="G32" s="32"/>
      <c r="H32" s="32"/>
      <c r="I32" s="32"/>
      <c r="J32" s="32"/>
      <c r="K32" s="33"/>
      <c r="L32" s="4"/>
      <c r="M32" s="4"/>
    </row>
    <row r="33" spans="1:13" x14ac:dyDescent="0.2">
      <c r="A33" s="15"/>
      <c r="B33" s="40"/>
      <c r="C33" s="6"/>
      <c r="D33" s="12"/>
      <c r="E33" s="38"/>
      <c r="F33" s="38"/>
      <c r="G33" s="5"/>
      <c r="H33" s="5"/>
      <c r="I33" s="5"/>
      <c r="J33" s="5"/>
      <c r="K33" s="5"/>
      <c r="L33" s="4"/>
      <c r="M33" s="4"/>
    </row>
    <row r="34" spans="1:13" ht="48" x14ac:dyDescent="0.2">
      <c r="A34" s="47" t="s">
        <v>288</v>
      </c>
      <c r="B34" s="48" t="s">
        <v>18</v>
      </c>
      <c r="C34" s="21"/>
      <c r="D34" s="22" t="s">
        <v>11</v>
      </c>
      <c r="E34" s="23"/>
      <c r="F34" s="61">
        <v>1100</v>
      </c>
      <c r="G34" s="23"/>
      <c r="H34" s="23"/>
      <c r="I34" s="23"/>
      <c r="J34" s="23"/>
      <c r="K34" s="24"/>
      <c r="L34" s="4"/>
      <c r="M34" s="4"/>
    </row>
    <row r="35" spans="1:13" ht="48" x14ac:dyDescent="0.2">
      <c r="A35" s="49" t="s">
        <v>289</v>
      </c>
      <c r="B35" s="37" t="s">
        <v>14</v>
      </c>
      <c r="C35" s="6"/>
      <c r="D35" s="12" t="s">
        <v>12</v>
      </c>
      <c r="E35" s="38">
        <v>2500</v>
      </c>
      <c r="F35" s="38">
        <v>2700</v>
      </c>
      <c r="G35" s="5"/>
      <c r="H35" s="5"/>
      <c r="I35" s="5"/>
      <c r="J35" s="5"/>
      <c r="K35" s="25"/>
      <c r="L35" s="4"/>
      <c r="M35" s="4"/>
    </row>
    <row r="36" spans="1:13" s="10" customFormat="1" ht="24" x14ac:dyDescent="0.2">
      <c r="A36" s="50" t="s">
        <v>290</v>
      </c>
      <c r="B36" s="51" t="s">
        <v>15</v>
      </c>
      <c r="C36" s="26"/>
      <c r="D36" s="27" t="s">
        <v>13</v>
      </c>
      <c r="E36" s="60">
        <v>1800</v>
      </c>
      <c r="F36" s="60">
        <v>1300</v>
      </c>
      <c r="G36" s="28"/>
      <c r="H36" s="28"/>
      <c r="I36" s="28"/>
      <c r="J36" s="28"/>
      <c r="K36" s="29"/>
      <c r="L36" s="15"/>
      <c r="M36" s="15"/>
    </row>
    <row r="37" spans="1:13" s="35" customFormat="1" x14ac:dyDescent="0.2">
      <c r="A37" s="17"/>
      <c r="B37" s="13"/>
      <c r="C37" s="6"/>
      <c r="D37" s="12"/>
      <c r="E37" s="38"/>
      <c r="F37" s="38"/>
      <c r="G37" s="5"/>
      <c r="H37" s="5"/>
      <c r="I37" s="5"/>
      <c r="J37" s="5"/>
      <c r="K37" s="5"/>
      <c r="L37" s="36"/>
      <c r="M37" s="36"/>
    </row>
    <row r="38" spans="1:13" ht="32.25" customHeight="1" x14ac:dyDescent="0.2">
      <c r="A38" s="142" t="s">
        <v>77</v>
      </c>
      <c r="B38" s="143" t="s">
        <v>295</v>
      </c>
      <c r="C38" s="144"/>
      <c r="D38" s="145"/>
      <c r="E38" s="146"/>
      <c r="F38" s="146"/>
      <c r="G38" s="147"/>
      <c r="H38" s="147"/>
      <c r="I38" s="147"/>
      <c r="J38" s="147"/>
      <c r="K38" s="147"/>
      <c r="L38" s="4"/>
      <c r="M38" s="4"/>
    </row>
    <row r="39" spans="1:13" s="18" customFormat="1" x14ac:dyDescent="0.2">
      <c r="A39" s="148"/>
      <c r="B39" s="20"/>
      <c r="C39" s="14"/>
      <c r="D39" s="12"/>
      <c r="E39" s="38"/>
      <c r="F39" s="38"/>
      <c r="G39" s="5"/>
      <c r="H39" s="5"/>
      <c r="I39" s="5"/>
      <c r="J39" s="5"/>
      <c r="K39" s="5"/>
      <c r="L39" s="17"/>
      <c r="M39" s="17"/>
    </row>
    <row r="40" spans="1:13" s="18" customFormat="1" ht="53.25" customHeight="1" x14ac:dyDescent="0.2">
      <c r="A40" s="154" t="s">
        <v>291</v>
      </c>
      <c r="B40" s="155" t="s">
        <v>312</v>
      </c>
      <c r="C40" s="102"/>
      <c r="D40" s="46"/>
      <c r="E40" s="59"/>
      <c r="F40" s="59"/>
      <c r="G40" s="32"/>
      <c r="H40" s="32"/>
      <c r="I40" s="32"/>
      <c r="J40" s="32"/>
      <c r="K40" s="33" t="s">
        <v>305</v>
      </c>
      <c r="L40" s="150"/>
      <c r="M40" s="17"/>
    </row>
    <row r="41" spans="1:13" s="18" customFormat="1" x14ac:dyDescent="0.2">
      <c r="A41" s="17"/>
      <c r="B41" s="13"/>
      <c r="C41" s="14"/>
      <c r="D41" s="12"/>
      <c r="E41" s="38"/>
      <c r="F41" s="38"/>
      <c r="G41" s="5"/>
      <c r="H41" s="5"/>
      <c r="I41" s="5"/>
      <c r="J41" s="5"/>
      <c r="K41" s="5"/>
      <c r="L41" s="17"/>
      <c r="M41" s="17"/>
    </row>
    <row r="42" spans="1:13" s="18" customFormat="1" ht="63" customHeight="1" x14ac:dyDescent="0.2">
      <c r="A42" s="154" t="s">
        <v>292</v>
      </c>
      <c r="B42" s="155" t="s">
        <v>313</v>
      </c>
      <c r="C42" s="102"/>
      <c r="D42" s="46"/>
      <c r="E42" s="59"/>
      <c r="F42" s="59"/>
      <c r="G42" s="32"/>
      <c r="H42" s="32"/>
      <c r="I42" s="32">
        <v>945000</v>
      </c>
      <c r="J42" s="32">
        <f>I42*0.27</f>
        <v>255150.00000000003</v>
      </c>
      <c r="K42" s="33">
        <f>I42+J42</f>
        <v>1200150</v>
      </c>
      <c r="L42" s="150"/>
      <c r="M42" s="17"/>
    </row>
    <row r="43" spans="1:13" s="18" customFormat="1" x14ac:dyDescent="0.2">
      <c r="A43" s="17"/>
      <c r="B43" s="152"/>
      <c r="C43" s="14"/>
      <c r="D43" s="12"/>
      <c r="E43" s="38"/>
      <c r="F43" s="38"/>
      <c r="G43" s="5"/>
      <c r="H43" s="5"/>
      <c r="I43" s="5"/>
      <c r="J43" s="5"/>
      <c r="K43" s="5"/>
      <c r="L43" s="17"/>
      <c r="M43" s="17"/>
    </row>
    <row r="44" spans="1:13" s="18" customFormat="1" ht="24" x14ac:dyDescent="0.2">
      <c r="A44" s="154" t="s">
        <v>298</v>
      </c>
      <c r="B44" s="155" t="s">
        <v>314</v>
      </c>
      <c r="C44" s="102"/>
      <c r="D44" s="46"/>
      <c r="E44" s="59"/>
      <c r="F44" s="59"/>
      <c r="G44" s="32"/>
      <c r="H44" s="32"/>
      <c r="I44" s="32">
        <v>945000</v>
      </c>
      <c r="J44" s="32">
        <f>I44*0.27</f>
        <v>255150.00000000003</v>
      </c>
      <c r="K44" s="33">
        <f>I44+J44</f>
        <v>1200150</v>
      </c>
      <c r="L44" s="150"/>
      <c r="M44" s="17"/>
    </row>
    <row r="45" spans="1:13" s="10" customFormat="1" x14ac:dyDescent="0.2">
      <c r="A45" s="15"/>
      <c r="B45" s="34"/>
      <c r="C45" s="15"/>
      <c r="D45" s="15"/>
      <c r="E45" s="15"/>
      <c r="F45" s="15"/>
      <c r="G45" s="15"/>
      <c r="H45" s="15"/>
      <c r="I45" s="39"/>
      <c r="J45" s="39"/>
      <c r="K45" s="39"/>
      <c r="L45" s="15"/>
      <c r="M45" s="15"/>
    </row>
    <row r="46" spans="1:13" ht="32.25" customHeight="1" x14ac:dyDescent="0.2">
      <c r="A46" s="142" t="s">
        <v>297</v>
      </c>
      <c r="B46" s="143" t="s">
        <v>296</v>
      </c>
      <c r="C46" s="144"/>
      <c r="D46" s="145"/>
      <c r="E46" s="146"/>
      <c r="F46" s="146"/>
      <c r="G46" s="147"/>
      <c r="H46" s="147"/>
      <c r="I46" s="147"/>
      <c r="J46" s="147"/>
      <c r="K46" s="147"/>
      <c r="L46" s="4"/>
      <c r="M46" s="4"/>
    </row>
    <row r="47" spans="1:13" s="18" customFormat="1" x14ac:dyDescent="0.2">
      <c r="A47" s="148"/>
      <c r="B47" s="20"/>
      <c r="C47" s="14"/>
      <c r="D47" s="12"/>
      <c r="E47" s="38"/>
      <c r="F47" s="38"/>
      <c r="G47" s="5"/>
      <c r="H47" s="5"/>
      <c r="I47" s="5"/>
      <c r="J47" s="5"/>
      <c r="K47" s="5"/>
      <c r="L47" s="17"/>
      <c r="M47" s="17"/>
    </row>
    <row r="48" spans="1:13" ht="36" x14ac:dyDescent="0.2">
      <c r="A48" s="52" t="s">
        <v>294</v>
      </c>
      <c r="B48" s="53" t="s">
        <v>19</v>
      </c>
      <c r="C48" s="30"/>
      <c r="D48" s="54" t="s">
        <v>16</v>
      </c>
      <c r="E48" s="140">
        <v>20000</v>
      </c>
      <c r="F48" s="140"/>
      <c r="G48" s="55"/>
      <c r="H48" s="55"/>
      <c r="I48" s="55"/>
      <c r="J48" s="55"/>
      <c r="K48" s="56"/>
      <c r="L48" s="107"/>
      <c r="M48" s="4"/>
    </row>
    <row r="49" spans="1:13" s="10" customFormat="1" ht="14.25" customHeight="1" x14ac:dyDescent="0.25">
      <c r="A49" s="15"/>
      <c r="B49" s="16"/>
      <c r="C49" s="119"/>
      <c r="D49" s="15"/>
      <c r="E49" s="15"/>
      <c r="F49" s="15"/>
      <c r="G49" s="39"/>
      <c r="H49" s="39"/>
      <c r="I49" s="120"/>
      <c r="J49" s="39"/>
      <c r="K49" s="120"/>
    </row>
    <row r="50" spans="1:13" ht="32.25" customHeight="1" x14ac:dyDescent="0.2">
      <c r="A50" s="142" t="s">
        <v>299</v>
      </c>
      <c r="B50" s="143" t="s">
        <v>300</v>
      </c>
      <c r="C50" s="144"/>
      <c r="D50" s="145"/>
      <c r="E50" s="146"/>
      <c r="F50" s="146"/>
      <c r="G50" s="147"/>
      <c r="H50" s="147"/>
      <c r="I50" s="147"/>
      <c r="J50" s="147"/>
      <c r="K50" s="147"/>
      <c r="L50" s="4"/>
      <c r="M50" s="4"/>
    </row>
    <row r="51" spans="1:13" s="18" customFormat="1" x14ac:dyDescent="0.2">
      <c r="A51" s="148"/>
      <c r="B51" s="20"/>
      <c r="C51" s="14"/>
      <c r="D51" s="12"/>
      <c r="E51" s="38"/>
      <c r="F51" s="38"/>
      <c r="G51" s="5"/>
      <c r="H51" s="5"/>
      <c r="I51" s="5"/>
      <c r="J51" s="5"/>
      <c r="K51" s="5"/>
      <c r="L51" s="17"/>
      <c r="M51" s="17"/>
    </row>
    <row r="52" spans="1:13" ht="24" x14ac:dyDescent="0.2">
      <c r="A52" s="52" t="s">
        <v>294</v>
      </c>
      <c r="B52" s="53" t="s">
        <v>315</v>
      </c>
      <c r="C52" s="30"/>
      <c r="D52" s="54" t="s">
        <v>301</v>
      </c>
      <c r="E52" s="140"/>
      <c r="F52" s="140"/>
      <c r="G52" s="55"/>
      <c r="H52" s="55"/>
      <c r="I52" s="55"/>
      <c r="J52" s="55"/>
      <c r="K52" s="56" t="s">
        <v>305</v>
      </c>
      <c r="L52" s="107"/>
      <c r="M52" s="4"/>
    </row>
  </sheetData>
  <mergeCells count="8">
    <mergeCell ref="E52:F52"/>
    <mergeCell ref="E10:F10"/>
    <mergeCell ref="E8:F8"/>
    <mergeCell ref="A1:K1"/>
    <mergeCell ref="A2:K2"/>
    <mergeCell ref="C3:D3"/>
    <mergeCell ref="E48:F48"/>
    <mergeCell ref="E6:F6"/>
  </mergeCells>
  <printOptions horizontalCentered="1"/>
  <pageMargins left="0" right="0" top="0.31496062992125984" bottom="0.31496062992125984" header="0.51181102362204722" footer="0.51181102362204722"/>
  <pageSetup paperSize="9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8"/>
  <sheetViews>
    <sheetView workbookViewId="0">
      <selection activeCell="C219" sqref="C219"/>
    </sheetView>
  </sheetViews>
  <sheetFormatPr defaultColWidth="11.42578125" defaultRowHeight="15" x14ac:dyDescent="0.25"/>
  <cols>
    <col min="1" max="1" width="50.85546875" style="81" customWidth="1"/>
    <col min="2" max="2" width="2" style="81" bestFit="1" customWidth="1"/>
    <col min="3" max="3" width="47.5703125" style="81" customWidth="1"/>
    <col min="4" max="4" width="8.7109375" style="81" customWidth="1"/>
    <col min="5" max="5" width="7.140625" style="81" bestFit="1" customWidth="1"/>
    <col min="6" max="7" width="7" style="81" bestFit="1" customWidth="1"/>
    <col min="8" max="9" width="7.42578125" style="81" bestFit="1" customWidth="1"/>
    <col min="10" max="12" width="6.85546875" style="81" bestFit="1" customWidth="1"/>
    <col min="13" max="14" width="11.42578125" style="81"/>
    <col min="15" max="15" width="0" style="81" hidden="1" customWidth="1"/>
    <col min="16" max="16384" width="11.42578125" style="81"/>
  </cols>
  <sheetData>
    <row r="1" spans="1:15" ht="64.5" customHeight="1" x14ac:dyDescent="0.25">
      <c r="A1" s="176" t="s">
        <v>316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</row>
    <row r="2" spans="1:15" s="3" customFormat="1" ht="18" x14ac:dyDescent="0.25">
      <c r="A2" s="137"/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</row>
    <row r="3" spans="1:15" s="3" customFormat="1" ht="12.75" x14ac:dyDescent="0.2">
      <c r="A3" s="121"/>
      <c r="B3" s="122"/>
      <c r="C3" s="141"/>
      <c r="D3" s="141"/>
      <c r="E3" s="141"/>
      <c r="F3" s="125"/>
      <c r="G3" s="126"/>
      <c r="H3" s="126"/>
      <c r="I3" s="126"/>
      <c r="J3" s="127"/>
      <c r="K3" s="127"/>
      <c r="L3" s="127"/>
      <c r="M3" s="127"/>
      <c r="N3" s="128"/>
      <c r="O3" s="3">
        <v>27</v>
      </c>
    </row>
    <row r="5" spans="1:15" ht="30" x14ac:dyDescent="0.25">
      <c r="A5" s="121" t="s">
        <v>1</v>
      </c>
      <c r="B5" s="178"/>
      <c r="C5" s="179"/>
      <c r="D5" s="180"/>
      <c r="E5" s="181" t="s">
        <v>273</v>
      </c>
      <c r="F5" s="123" t="s">
        <v>3</v>
      </c>
      <c r="G5" s="123" t="s">
        <v>4</v>
      </c>
      <c r="H5" s="182" t="s">
        <v>271</v>
      </c>
      <c r="I5" s="183" t="s">
        <v>272</v>
      </c>
      <c r="J5" s="124" t="s">
        <v>5</v>
      </c>
      <c r="K5" s="124" t="s">
        <v>274</v>
      </c>
      <c r="L5" s="124" t="s">
        <v>7</v>
      </c>
      <c r="M5" s="124" t="s">
        <v>8</v>
      </c>
      <c r="N5" s="124" t="s">
        <v>9</v>
      </c>
    </row>
    <row r="6" spans="1:15" x14ac:dyDescent="0.25">
      <c r="A6" s="184" t="s">
        <v>78</v>
      </c>
      <c r="B6" s="185"/>
      <c r="C6" s="186"/>
      <c r="D6" s="186"/>
      <c r="E6" s="187"/>
      <c r="F6" s="187"/>
      <c r="G6" s="187"/>
      <c r="H6" s="188"/>
      <c r="I6" s="188"/>
      <c r="J6" s="187"/>
      <c r="K6" s="187"/>
      <c r="L6" s="187"/>
      <c r="M6" s="187"/>
      <c r="N6" s="189"/>
    </row>
    <row r="7" spans="1:15" x14ac:dyDescent="0.25">
      <c r="A7" s="190" t="s">
        <v>79</v>
      </c>
      <c r="B7" s="191"/>
      <c r="C7" s="192"/>
      <c r="D7" s="192"/>
      <c r="E7" s="193"/>
      <c r="F7" s="89"/>
      <c r="G7" s="89"/>
      <c r="H7" s="194"/>
      <c r="I7" s="195"/>
      <c r="J7" s="89"/>
      <c r="K7" s="89"/>
      <c r="L7" s="89"/>
      <c r="M7" s="89"/>
      <c r="N7" s="196"/>
    </row>
    <row r="8" spans="1:15" ht="75" x14ac:dyDescent="0.25">
      <c r="A8" s="197" t="s">
        <v>80</v>
      </c>
      <c r="B8" s="198"/>
      <c r="C8" s="193"/>
      <c r="D8" s="193"/>
      <c r="E8" s="193"/>
      <c r="F8" s="89"/>
      <c r="G8" s="89"/>
      <c r="H8" s="194"/>
      <c r="I8" s="195"/>
      <c r="J8" s="89"/>
      <c r="K8" s="89"/>
      <c r="L8" s="89"/>
      <c r="M8" s="89"/>
      <c r="N8" s="196"/>
    </row>
    <row r="9" spans="1:15" x14ac:dyDescent="0.25">
      <c r="A9" s="197"/>
      <c r="B9" s="198"/>
      <c r="C9" s="193"/>
      <c r="D9" s="193"/>
      <c r="E9" s="193"/>
      <c r="F9" s="89"/>
      <c r="G9" s="89"/>
      <c r="H9" s="194"/>
      <c r="I9" s="195"/>
      <c r="J9" s="89"/>
      <c r="K9" s="89"/>
      <c r="L9" s="89"/>
      <c r="M9" s="89"/>
      <c r="N9" s="196"/>
    </row>
    <row r="10" spans="1:15" ht="30" x14ac:dyDescent="0.25">
      <c r="A10" s="199" t="s">
        <v>319</v>
      </c>
      <c r="B10" s="200" t="s">
        <v>81</v>
      </c>
      <c r="C10" s="201" t="s">
        <v>82</v>
      </c>
      <c r="D10" s="201"/>
      <c r="E10" s="193" t="s">
        <v>11</v>
      </c>
      <c r="F10" s="89"/>
      <c r="G10" s="89"/>
      <c r="H10" s="194">
        <v>3500</v>
      </c>
      <c r="I10" s="195">
        <f>1.27*H10</f>
        <v>4445</v>
      </c>
      <c r="J10" s="89"/>
      <c r="K10" s="89"/>
      <c r="L10" s="89"/>
      <c r="M10" s="89"/>
      <c r="N10" s="196"/>
    </row>
    <row r="11" spans="1:15" ht="30" x14ac:dyDescent="0.25">
      <c r="A11" s="202"/>
      <c r="B11" s="200" t="s">
        <v>81</v>
      </c>
      <c r="C11" s="198" t="s">
        <v>83</v>
      </c>
      <c r="D11" s="198"/>
      <c r="E11" s="193" t="s">
        <v>11</v>
      </c>
      <c r="F11" s="89"/>
      <c r="G11" s="89"/>
      <c r="H11" s="194">
        <v>1100</v>
      </c>
      <c r="I11" s="195">
        <f>1.27*H11</f>
        <v>1397</v>
      </c>
      <c r="J11" s="89"/>
      <c r="K11" s="89"/>
      <c r="L11" s="89"/>
      <c r="M11" s="89"/>
      <c r="N11" s="196"/>
    </row>
    <row r="12" spans="1:15" ht="30" x14ac:dyDescent="0.25">
      <c r="A12" s="202"/>
      <c r="B12" s="200" t="s">
        <v>81</v>
      </c>
      <c r="C12" s="201" t="s">
        <v>84</v>
      </c>
      <c r="D12" s="201"/>
      <c r="E12" s="193" t="s">
        <v>11</v>
      </c>
      <c r="F12" s="89"/>
      <c r="G12" s="89"/>
      <c r="H12" s="194">
        <v>1700</v>
      </c>
      <c r="I12" s="203">
        <f>1.27*H12</f>
        <v>2159</v>
      </c>
      <c r="J12" s="89"/>
      <c r="K12" s="89"/>
      <c r="L12" s="89"/>
      <c r="M12" s="89"/>
      <c r="N12" s="196"/>
    </row>
    <row r="13" spans="1:15" x14ac:dyDescent="0.25">
      <c r="A13" s="202"/>
      <c r="B13" s="193"/>
      <c r="C13" s="193"/>
      <c r="D13" s="193"/>
      <c r="E13" s="193"/>
      <c r="F13" s="89"/>
      <c r="G13" s="89"/>
      <c r="H13" s="194"/>
      <c r="I13" s="195"/>
      <c r="J13" s="89"/>
      <c r="K13" s="89"/>
      <c r="L13" s="89"/>
      <c r="M13" s="89"/>
      <c r="N13" s="196"/>
    </row>
    <row r="14" spans="1:15" x14ac:dyDescent="0.25">
      <c r="A14" s="204" t="s">
        <v>85</v>
      </c>
      <c r="B14" s="193"/>
      <c r="C14" s="193"/>
      <c r="D14" s="193"/>
      <c r="E14" s="193"/>
      <c r="F14" s="89"/>
      <c r="G14" s="89"/>
      <c r="H14" s="194"/>
      <c r="I14" s="195"/>
      <c r="J14" s="89"/>
      <c r="K14" s="89"/>
      <c r="L14" s="89"/>
      <c r="M14" s="89"/>
      <c r="N14" s="196"/>
    </row>
    <row r="15" spans="1:15" x14ac:dyDescent="0.25">
      <c r="A15" s="129" t="s">
        <v>320</v>
      </c>
      <c r="B15" s="200" t="s">
        <v>81</v>
      </c>
      <c r="C15" s="193" t="s">
        <v>86</v>
      </c>
      <c r="D15" s="193"/>
      <c r="E15" s="193" t="s">
        <v>11</v>
      </c>
      <c r="F15" s="89"/>
      <c r="G15" s="89"/>
      <c r="H15" s="194">
        <v>1650</v>
      </c>
      <c r="I15" s="195">
        <f>1.27*H15</f>
        <v>2095.5</v>
      </c>
      <c r="J15" s="89"/>
      <c r="K15" s="89"/>
      <c r="L15" s="89"/>
      <c r="M15" s="89"/>
      <c r="N15" s="196"/>
    </row>
    <row r="16" spans="1:15" x14ac:dyDescent="0.25">
      <c r="A16" s="202"/>
      <c r="B16" s="193"/>
      <c r="C16" s="205" t="s">
        <v>87</v>
      </c>
      <c r="D16" s="205"/>
      <c r="E16" s="193"/>
      <c r="F16" s="89"/>
      <c r="G16" s="89"/>
      <c r="H16" s="194"/>
      <c r="I16" s="195"/>
      <c r="J16" s="89"/>
      <c r="K16" s="89"/>
      <c r="L16" s="89"/>
      <c r="M16" s="89"/>
      <c r="N16" s="196"/>
    </row>
    <row r="17" spans="1:14" ht="75" x14ac:dyDescent="0.25">
      <c r="A17" s="206"/>
      <c r="B17" s="207"/>
      <c r="C17" s="208" t="s">
        <v>88</v>
      </c>
      <c r="D17" s="208"/>
      <c r="E17" s="207" t="s">
        <v>11</v>
      </c>
      <c r="F17" s="209"/>
      <c r="G17" s="209"/>
      <c r="H17" s="210">
        <v>6500</v>
      </c>
      <c r="I17" s="211">
        <f>1.27*H17</f>
        <v>8255</v>
      </c>
      <c r="J17" s="209"/>
      <c r="K17" s="209"/>
      <c r="L17" s="209"/>
      <c r="M17" s="209"/>
      <c r="N17" s="212"/>
    </row>
    <row r="18" spans="1:14" x14ac:dyDescent="0.25">
      <c r="A18" s="193"/>
      <c r="B18" s="193"/>
      <c r="C18" s="198"/>
      <c r="D18" s="198"/>
      <c r="E18" s="193"/>
      <c r="F18" s="89"/>
      <c r="G18" s="89"/>
      <c r="H18" s="194"/>
      <c r="I18" s="195"/>
      <c r="J18" s="89"/>
      <c r="K18" s="89"/>
      <c r="L18" s="89"/>
      <c r="M18" s="89"/>
      <c r="N18" s="89"/>
    </row>
    <row r="19" spans="1:14" x14ac:dyDescent="0.25">
      <c r="A19" s="213" t="s">
        <v>89</v>
      </c>
      <c r="B19" s="214"/>
      <c r="C19" s="214"/>
      <c r="D19" s="214"/>
      <c r="E19" s="214"/>
      <c r="F19" s="187"/>
      <c r="G19" s="187"/>
      <c r="H19" s="215"/>
      <c r="I19" s="188"/>
      <c r="J19" s="187"/>
      <c r="K19" s="187"/>
      <c r="L19" s="187"/>
      <c r="M19" s="187"/>
      <c r="N19" s="189"/>
    </row>
    <row r="20" spans="1:14" ht="30" x14ac:dyDescent="0.25">
      <c r="A20" s="204" t="s">
        <v>90</v>
      </c>
      <c r="B20" s="193"/>
      <c r="C20" s="201" t="s">
        <v>91</v>
      </c>
      <c r="D20" s="201"/>
      <c r="E20" s="193" t="s">
        <v>12</v>
      </c>
      <c r="F20" s="89"/>
      <c r="G20" s="89"/>
      <c r="H20" s="194">
        <v>1300</v>
      </c>
      <c r="I20" s="195">
        <f>1.27*H20</f>
        <v>1651</v>
      </c>
      <c r="J20" s="89"/>
      <c r="K20" s="89"/>
      <c r="L20" s="89"/>
      <c r="M20" s="89"/>
      <c r="N20" s="196"/>
    </row>
    <row r="21" spans="1:14" x14ac:dyDescent="0.25">
      <c r="A21" s="204"/>
      <c r="B21" s="193"/>
      <c r="C21" s="193"/>
      <c r="D21" s="193"/>
      <c r="E21" s="193"/>
      <c r="F21" s="89"/>
      <c r="G21" s="89"/>
      <c r="H21" s="194"/>
      <c r="I21" s="195"/>
      <c r="J21" s="89"/>
      <c r="K21" s="89"/>
      <c r="L21" s="89"/>
      <c r="M21" s="89"/>
      <c r="N21" s="196"/>
    </row>
    <row r="22" spans="1:14" x14ac:dyDescent="0.25">
      <c r="A22" s="204" t="s">
        <v>92</v>
      </c>
      <c r="B22" s="193"/>
      <c r="C22" s="216" t="s">
        <v>93</v>
      </c>
      <c r="D22" s="216"/>
      <c r="E22" s="216" t="s">
        <v>12</v>
      </c>
      <c r="F22" s="89"/>
      <c r="G22" s="89"/>
      <c r="H22" s="217">
        <v>4500</v>
      </c>
      <c r="I22" s="195">
        <f>1.27*H22</f>
        <v>5715</v>
      </c>
      <c r="J22" s="89"/>
      <c r="K22" s="89"/>
      <c r="L22" s="89"/>
      <c r="M22" s="89"/>
      <c r="N22" s="196"/>
    </row>
    <row r="23" spans="1:14" x14ac:dyDescent="0.25">
      <c r="A23" s="204"/>
      <c r="B23" s="193"/>
      <c r="C23" s="216" t="s">
        <v>94</v>
      </c>
      <c r="D23" s="216"/>
      <c r="E23" s="216" t="s">
        <v>12</v>
      </c>
      <c r="F23" s="89"/>
      <c r="G23" s="89"/>
      <c r="H23" s="217">
        <v>4500</v>
      </c>
      <c r="I23" s="195">
        <f>1.27*H23</f>
        <v>5715</v>
      </c>
      <c r="J23" s="89"/>
      <c r="K23" s="89"/>
      <c r="L23" s="89"/>
      <c r="M23" s="89"/>
      <c r="N23" s="196"/>
    </row>
    <row r="24" spans="1:14" x14ac:dyDescent="0.25">
      <c r="A24" s="204"/>
      <c r="B24" s="193"/>
      <c r="C24" s="216" t="s">
        <v>95</v>
      </c>
      <c r="D24" s="216"/>
      <c r="E24" s="216" t="s">
        <v>12</v>
      </c>
      <c r="F24" s="89"/>
      <c r="G24" s="89"/>
      <c r="H24" s="217">
        <v>4500</v>
      </c>
      <c r="I24" s="195">
        <f>1.27*H24</f>
        <v>5715</v>
      </c>
      <c r="J24" s="89"/>
      <c r="K24" s="89"/>
      <c r="L24" s="89"/>
      <c r="M24" s="89"/>
      <c r="N24" s="196"/>
    </row>
    <row r="25" spans="1:14" x14ac:dyDescent="0.25">
      <c r="A25" s="204"/>
      <c r="B25" s="193"/>
      <c r="C25" s="216" t="s">
        <v>96</v>
      </c>
      <c r="D25" s="216"/>
      <c r="E25" s="216" t="s">
        <v>12</v>
      </c>
      <c r="F25" s="89"/>
      <c r="G25" s="89"/>
      <c r="H25" s="217">
        <v>4500</v>
      </c>
      <c r="I25" s="195">
        <f>1.27*H25</f>
        <v>5715</v>
      </c>
      <c r="J25" s="89"/>
      <c r="K25" s="89"/>
      <c r="L25" s="89"/>
      <c r="M25" s="89"/>
      <c r="N25" s="196"/>
    </row>
    <row r="26" spans="1:14" x14ac:dyDescent="0.25">
      <c r="A26" s="202"/>
      <c r="B26" s="193"/>
      <c r="C26" s="216"/>
      <c r="D26" s="216"/>
      <c r="E26" s="216"/>
      <c r="F26" s="89"/>
      <c r="G26" s="89"/>
      <c r="H26" s="218"/>
      <c r="I26" s="195"/>
      <c r="J26" s="89"/>
      <c r="K26" s="89"/>
      <c r="L26" s="89"/>
      <c r="M26" s="89"/>
      <c r="N26" s="196"/>
    </row>
    <row r="27" spans="1:14" ht="75" x14ac:dyDescent="0.25">
      <c r="A27" s="219" t="s">
        <v>321</v>
      </c>
      <c r="B27" s="200" t="s">
        <v>81</v>
      </c>
      <c r="C27" s="201" t="s">
        <v>97</v>
      </c>
      <c r="D27" s="201"/>
      <c r="E27" s="193" t="s">
        <v>11</v>
      </c>
      <c r="F27" s="89"/>
      <c r="G27" s="89"/>
      <c r="H27" s="218">
        <v>25000</v>
      </c>
      <c r="I27" s="195">
        <f>1.27*H27</f>
        <v>31750</v>
      </c>
      <c r="J27" s="89"/>
      <c r="K27" s="89"/>
      <c r="L27" s="89"/>
      <c r="M27" s="89"/>
      <c r="N27" s="196"/>
    </row>
    <row r="28" spans="1:14" ht="45" x14ac:dyDescent="0.25">
      <c r="A28" s="204"/>
      <c r="B28" s="200" t="s">
        <v>81</v>
      </c>
      <c r="C28" s="201" t="s">
        <v>98</v>
      </c>
      <c r="D28" s="201"/>
      <c r="E28" s="193" t="s">
        <v>11</v>
      </c>
      <c r="F28" s="89"/>
      <c r="G28" s="89"/>
      <c r="H28" s="218">
        <v>25000</v>
      </c>
      <c r="I28" s="195">
        <f>1.27*H28</f>
        <v>31750</v>
      </c>
      <c r="J28" s="89"/>
      <c r="K28" s="89"/>
      <c r="L28" s="89"/>
      <c r="M28" s="89"/>
      <c r="N28" s="196"/>
    </row>
    <row r="29" spans="1:14" x14ac:dyDescent="0.25">
      <c r="A29" s="204"/>
      <c r="B29" s="200"/>
      <c r="C29" s="201"/>
      <c r="D29" s="201"/>
      <c r="E29" s="193"/>
      <c r="F29" s="89"/>
      <c r="G29" s="89"/>
      <c r="H29" s="220"/>
      <c r="I29" s="195"/>
      <c r="J29" s="89"/>
      <c r="K29" s="89"/>
      <c r="L29" s="89"/>
      <c r="M29" s="89"/>
      <c r="N29" s="196"/>
    </row>
    <row r="30" spans="1:14" ht="105" x14ac:dyDescent="0.25">
      <c r="A30" s="219" t="s">
        <v>322</v>
      </c>
      <c r="B30" s="200" t="s">
        <v>81</v>
      </c>
      <c r="C30" s="201" t="s">
        <v>97</v>
      </c>
      <c r="D30" s="201"/>
      <c r="E30" s="221" t="s">
        <v>11</v>
      </c>
      <c r="F30" s="89"/>
      <c r="G30" s="89"/>
      <c r="H30" s="218">
        <v>38000</v>
      </c>
      <c r="I30" s="203">
        <f>1.27*H30</f>
        <v>48260</v>
      </c>
      <c r="J30" s="89"/>
      <c r="K30" s="89"/>
      <c r="L30" s="89"/>
      <c r="M30" s="89"/>
      <c r="N30" s="196"/>
    </row>
    <row r="31" spans="1:14" ht="45" x14ac:dyDescent="0.25">
      <c r="A31" s="204"/>
      <c r="B31" s="200" t="s">
        <v>81</v>
      </c>
      <c r="C31" s="201" t="s">
        <v>98</v>
      </c>
      <c r="D31" s="201"/>
      <c r="E31" s="221" t="s">
        <v>11</v>
      </c>
      <c r="F31" s="89"/>
      <c r="G31" s="89"/>
      <c r="H31" s="218">
        <v>45000</v>
      </c>
      <c r="I31" s="203">
        <f>1.27*H31</f>
        <v>57150</v>
      </c>
      <c r="J31" s="89"/>
      <c r="K31" s="89"/>
      <c r="L31" s="89"/>
      <c r="M31" s="89"/>
      <c r="N31" s="196"/>
    </row>
    <row r="32" spans="1:14" x14ac:dyDescent="0.25">
      <c r="A32" s="204"/>
      <c r="B32" s="200"/>
      <c r="C32" s="201"/>
      <c r="D32" s="201"/>
      <c r="E32" s="193"/>
      <c r="F32" s="89"/>
      <c r="G32" s="89"/>
      <c r="H32" s="218"/>
      <c r="I32" s="195"/>
      <c r="J32" s="89"/>
      <c r="K32" s="89"/>
      <c r="L32" s="89"/>
      <c r="M32" s="89"/>
      <c r="N32" s="196"/>
    </row>
    <row r="33" spans="1:14" x14ac:dyDescent="0.25">
      <c r="A33" s="204" t="s">
        <v>99</v>
      </c>
      <c r="B33" s="193"/>
      <c r="C33" s="205" t="s">
        <v>100</v>
      </c>
      <c r="D33" s="205"/>
      <c r="E33" s="193"/>
      <c r="F33" s="89"/>
      <c r="G33" s="89"/>
      <c r="H33" s="194"/>
      <c r="I33" s="195"/>
      <c r="J33" s="89"/>
      <c r="K33" s="89"/>
      <c r="L33" s="89"/>
      <c r="M33" s="89"/>
      <c r="N33" s="196"/>
    </row>
    <row r="34" spans="1:14" x14ac:dyDescent="0.25">
      <c r="A34" s="202"/>
      <c r="B34" s="200" t="s">
        <v>81</v>
      </c>
      <c r="C34" s="193" t="s">
        <v>101</v>
      </c>
      <c r="D34" s="193"/>
      <c r="E34" s="193" t="s">
        <v>102</v>
      </c>
      <c r="F34" s="89"/>
      <c r="G34" s="89"/>
      <c r="H34" s="194">
        <v>280000</v>
      </c>
      <c r="I34" s="195">
        <f>1.27*H34</f>
        <v>355600</v>
      </c>
      <c r="J34" s="89"/>
      <c r="K34" s="89"/>
      <c r="L34" s="89"/>
      <c r="M34" s="89"/>
      <c r="N34" s="196"/>
    </row>
    <row r="35" spans="1:14" x14ac:dyDescent="0.25">
      <c r="A35" s="202"/>
      <c r="B35" s="200" t="s">
        <v>81</v>
      </c>
      <c r="C35" s="193" t="s">
        <v>103</v>
      </c>
      <c r="D35" s="193"/>
      <c r="E35" s="193" t="s">
        <v>102</v>
      </c>
      <c r="F35" s="89"/>
      <c r="G35" s="89"/>
      <c r="H35" s="194">
        <v>260000</v>
      </c>
      <c r="I35" s="195">
        <f>1.27*H35</f>
        <v>330200</v>
      </c>
      <c r="J35" s="89"/>
      <c r="K35" s="89"/>
      <c r="L35" s="89"/>
      <c r="M35" s="89"/>
      <c r="N35" s="196"/>
    </row>
    <row r="36" spans="1:14" x14ac:dyDescent="0.25">
      <c r="A36" s="202"/>
      <c r="B36" s="200" t="s">
        <v>81</v>
      </c>
      <c r="C36" s="193" t="s">
        <v>104</v>
      </c>
      <c r="D36" s="193"/>
      <c r="E36" s="193" t="s">
        <v>102</v>
      </c>
      <c r="F36" s="89"/>
      <c r="G36" s="89"/>
      <c r="H36" s="194">
        <v>250000</v>
      </c>
      <c r="I36" s="195">
        <f>1.27*H36</f>
        <v>317500</v>
      </c>
      <c r="J36" s="89"/>
      <c r="K36" s="89"/>
      <c r="L36" s="89"/>
      <c r="M36" s="89"/>
      <c r="N36" s="196"/>
    </row>
    <row r="37" spans="1:14" x14ac:dyDescent="0.25">
      <c r="A37" s="202"/>
      <c r="B37" s="193"/>
      <c r="C37" s="205" t="s">
        <v>105</v>
      </c>
      <c r="D37" s="205"/>
      <c r="E37" s="193"/>
      <c r="F37" s="89"/>
      <c r="G37" s="89"/>
      <c r="H37" s="194"/>
      <c r="I37" s="195"/>
      <c r="J37" s="89"/>
      <c r="K37" s="89"/>
      <c r="L37" s="89"/>
      <c r="M37" s="89"/>
      <c r="N37" s="196"/>
    </row>
    <row r="38" spans="1:14" x14ac:dyDescent="0.25">
      <c r="A38" s="202"/>
      <c r="B38" s="200" t="s">
        <v>81</v>
      </c>
      <c r="C38" s="193" t="s">
        <v>106</v>
      </c>
      <c r="D38" s="193"/>
      <c r="E38" s="193" t="s">
        <v>107</v>
      </c>
      <c r="F38" s="89"/>
      <c r="G38" s="89"/>
      <c r="H38" s="194">
        <v>6200</v>
      </c>
      <c r="I38" s="195">
        <f>1.27*H38</f>
        <v>7874</v>
      </c>
      <c r="J38" s="89"/>
      <c r="K38" s="89"/>
      <c r="L38" s="89"/>
      <c r="M38" s="89"/>
      <c r="N38" s="196"/>
    </row>
    <row r="39" spans="1:14" x14ac:dyDescent="0.25">
      <c r="A39" s="202"/>
      <c r="B39" s="200" t="s">
        <v>81</v>
      </c>
      <c r="C39" s="193" t="s">
        <v>108</v>
      </c>
      <c r="D39" s="193"/>
      <c r="E39" s="193" t="s">
        <v>107</v>
      </c>
      <c r="F39" s="89"/>
      <c r="G39" s="89"/>
      <c r="H39" s="194">
        <v>8200</v>
      </c>
      <c r="I39" s="195">
        <f>1.27*H39</f>
        <v>10414</v>
      </c>
      <c r="J39" s="89"/>
      <c r="K39" s="89"/>
      <c r="L39" s="89"/>
      <c r="M39" s="89"/>
      <c r="N39" s="196"/>
    </row>
    <row r="40" spans="1:14" x14ac:dyDescent="0.25">
      <c r="A40" s="206"/>
      <c r="B40" s="222" t="s">
        <v>81</v>
      </c>
      <c r="C40" s="207" t="s">
        <v>109</v>
      </c>
      <c r="D40" s="207"/>
      <c r="E40" s="207" t="s">
        <v>107</v>
      </c>
      <c r="F40" s="209"/>
      <c r="G40" s="209"/>
      <c r="H40" s="210">
        <v>18000</v>
      </c>
      <c r="I40" s="211">
        <f>1.27*H40</f>
        <v>22860</v>
      </c>
      <c r="J40" s="209"/>
      <c r="K40" s="209"/>
      <c r="L40" s="209"/>
      <c r="M40" s="209"/>
      <c r="N40" s="212"/>
    </row>
    <row r="41" spans="1:14" x14ac:dyDescent="0.25">
      <c r="A41" s="223"/>
      <c r="B41" s="223"/>
      <c r="C41" s="223"/>
      <c r="D41" s="223"/>
      <c r="E41" s="224"/>
      <c r="H41" s="225"/>
      <c r="I41" s="226"/>
    </row>
    <row r="42" spans="1:14" x14ac:dyDescent="0.25">
      <c r="A42" s="213" t="s">
        <v>110</v>
      </c>
      <c r="B42" s="214"/>
      <c r="C42" s="227"/>
      <c r="D42" s="227"/>
      <c r="E42" s="227"/>
      <c r="F42" s="187"/>
      <c r="G42" s="187"/>
      <c r="H42" s="228"/>
      <c r="I42" s="188"/>
      <c r="J42" s="187"/>
      <c r="K42" s="187"/>
      <c r="L42" s="187"/>
      <c r="M42" s="187"/>
      <c r="N42" s="189"/>
    </row>
    <row r="43" spans="1:14" x14ac:dyDescent="0.25">
      <c r="A43" s="204" t="s">
        <v>111</v>
      </c>
      <c r="B43" s="193"/>
      <c r="C43" s="229" t="s">
        <v>323</v>
      </c>
      <c r="D43" s="229"/>
      <c r="E43" s="216"/>
      <c r="F43" s="89"/>
      <c r="G43" s="89"/>
      <c r="H43" s="230"/>
      <c r="I43" s="195"/>
      <c r="J43" s="89"/>
      <c r="K43" s="89"/>
      <c r="L43" s="89"/>
      <c r="M43" s="89"/>
      <c r="N43" s="196"/>
    </row>
    <row r="44" spans="1:14" x14ac:dyDescent="0.25">
      <c r="A44" s="202"/>
      <c r="B44" s="200" t="s">
        <v>81</v>
      </c>
      <c r="C44" s="216" t="s">
        <v>112</v>
      </c>
      <c r="D44" s="216"/>
      <c r="E44" s="216" t="s">
        <v>12</v>
      </c>
      <c r="F44" s="89"/>
      <c r="G44" s="89"/>
      <c r="H44" s="230">
        <v>12500</v>
      </c>
      <c r="I44" s="195">
        <f>1.27*H44</f>
        <v>15875</v>
      </c>
      <c r="J44" s="89"/>
      <c r="K44" s="89"/>
      <c r="L44" s="89"/>
      <c r="M44" s="89"/>
      <c r="N44" s="196"/>
    </row>
    <row r="45" spans="1:14" x14ac:dyDescent="0.25">
      <c r="A45" s="202"/>
      <c r="B45" s="200" t="s">
        <v>81</v>
      </c>
      <c r="C45" s="216" t="s">
        <v>113</v>
      </c>
      <c r="D45" s="216"/>
      <c r="E45" s="216" t="s">
        <v>12</v>
      </c>
      <c r="F45" s="89"/>
      <c r="G45" s="89"/>
      <c r="H45" s="230">
        <v>14000</v>
      </c>
      <c r="I45" s="195">
        <f>1.27*H45</f>
        <v>17780</v>
      </c>
      <c r="J45" s="89"/>
      <c r="K45" s="89"/>
      <c r="L45" s="89"/>
      <c r="M45" s="89"/>
      <c r="N45" s="196"/>
    </row>
    <row r="46" spans="1:14" x14ac:dyDescent="0.25">
      <c r="A46" s="202"/>
      <c r="B46" s="193"/>
      <c r="C46" s="193"/>
      <c r="D46" s="193"/>
      <c r="E46" s="193"/>
      <c r="F46" s="89"/>
      <c r="G46" s="89"/>
      <c r="H46" s="194"/>
      <c r="I46" s="195"/>
      <c r="J46" s="89"/>
      <c r="K46" s="89"/>
      <c r="L46" s="89"/>
      <c r="M46" s="89"/>
      <c r="N46" s="196"/>
    </row>
    <row r="47" spans="1:14" x14ac:dyDescent="0.25">
      <c r="A47" s="204" t="s">
        <v>114</v>
      </c>
      <c r="B47" s="193"/>
      <c r="C47" s="205"/>
      <c r="D47" s="205"/>
      <c r="E47" s="193"/>
      <c r="F47" s="89"/>
      <c r="G47" s="89"/>
      <c r="H47" s="194"/>
      <c r="I47" s="195"/>
      <c r="J47" s="89"/>
      <c r="K47" s="89"/>
      <c r="L47" s="89"/>
      <c r="M47" s="89"/>
      <c r="N47" s="196"/>
    </row>
    <row r="48" spans="1:14" x14ac:dyDescent="0.25">
      <c r="A48" s="202"/>
      <c r="B48" s="200" t="s">
        <v>81</v>
      </c>
      <c r="C48" s="221" t="s">
        <v>115</v>
      </c>
      <c r="D48" s="221"/>
      <c r="E48" s="193" t="s">
        <v>12</v>
      </c>
      <c r="F48" s="89"/>
      <c r="G48" s="89"/>
      <c r="H48" s="194">
        <v>7000</v>
      </c>
      <c r="I48" s="195">
        <f t="shared" ref="I48:I55" si="0">1.27*H48</f>
        <v>8890</v>
      </c>
      <c r="J48" s="89"/>
      <c r="K48" s="89"/>
      <c r="L48" s="89"/>
      <c r="M48" s="89"/>
      <c r="N48" s="196"/>
    </row>
    <row r="49" spans="1:14" x14ac:dyDescent="0.25">
      <c r="A49" s="202"/>
      <c r="B49" s="200" t="s">
        <v>81</v>
      </c>
      <c r="C49" s="193" t="s">
        <v>116</v>
      </c>
      <c r="D49" s="193"/>
      <c r="E49" s="193" t="s">
        <v>12</v>
      </c>
      <c r="F49" s="89"/>
      <c r="G49" s="89"/>
      <c r="H49" s="194">
        <v>10000</v>
      </c>
      <c r="I49" s="195">
        <f t="shared" si="0"/>
        <v>12700</v>
      </c>
      <c r="J49" s="89"/>
      <c r="K49" s="89"/>
      <c r="L49" s="89"/>
      <c r="M49" s="89"/>
      <c r="N49" s="196"/>
    </row>
    <row r="50" spans="1:14" x14ac:dyDescent="0.25">
      <c r="A50" s="202"/>
      <c r="B50" s="200" t="s">
        <v>81</v>
      </c>
      <c r="C50" s="193" t="s">
        <v>117</v>
      </c>
      <c r="D50" s="193"/>
      <c r="E50" s="193" t="s">
        <v>12</v>
      </c>
      <c r="F50" s="89"/>
      <c r="G50" s="89"/>
      <c r="H50" s="194">
        <v>13200</v>
      </c>
      <c r="I50" s="195">
        <f t="shared" si="0"/>
        <v>16764</v>
      </c>
      <c r="J50" s="89"/>
      <c r="K50" s="89"/>
      <c r="L50" s="89"/>
      <c r="M50" s="89"/>
      <c r="N50" s="196"/>
    </row>
    <row r="51" spans="1:14" x14ac:dyDescent="0.25">
      <c r="A51" s="202"/>
      <c r="B51" s="200" t="s">
        <v>81</v>
      </c>
      <c r="C51" s="193" t="s">
        <v>118</v>
      </c>
      <c r="D51" s="193"/>
      <c r="E51" s="193" t="s">
        <v>12</v>
      </c>
      <c r="F51" s="89"/>
      <c r="G51" s="89"/>
      <c r="H51" s="194">
        <v>8000</v>
      </c>
      <c r="I51" s="195">
        <f t="shared" si="0"/>
        <v>10160</v>
      </c>
      <c r="J51" s="89"/>
      <c r="K51" s="89"/>
      <c r="L51" s="89"/>
      <c r="M51" s="89"/>
      <c r="N51" s="196"/>
    </row>
    <row r="52" spans="1:14" x14ac:dyDescent="0.25">
      <c r="A52" s="202"/>
      <c r="B52" s="200" t="s">
        <v>81</v>
      </c>
      <c r="C52" s="193" t="s">
        <v>119</v>
      </c>
      <c r="D52" s="193"/>
      <c r="E52" s="193" t="s">
        <v>12</v>
      </c>
      <c r="F52" s="89"/>
      <c r="G52" s="89"/>
      <c r="H52" s="194">
        <v>9300</v>
      </c>
      <c r="I52" s="203">
        <f t="shared" si="0"/>
        <v>11811</v>
      </c>
      <c r="J52" s="89"/>
      <c r="K52" s="89"/>
      <c r="L52" s="89"/>
      <c r="M52" s="89"/>
      <c r="N52" s="196"/>
    </row>
    <row r="53" spans="1:14" x14ac:dyDescent="0.25">
      <c r="A53" s="202"/>
      <c r="B53" s="200" t="s">
        <v>81</v>
      </c>
      <c r="C53" s="193" t="s">
        <v>120</v>
      </c>
      <c r="D53" s="193"/>
      <c r="E53" s="193" t="s">
        <v>12</v>
      </c>
      <c r="F53" s="89"/>
      <c r="G53" s="89"/>
      <c r="H53" s="194">
        <v>10500</v>
      </c>
      <c r="I53" s="195">
        <f t="shared" si="0"/>
        <v>13335</v>
      </c>
      <c r="J53" s="89"/>
      <c r="K53" s="89"/>
      <c r="L53" s="89"/>
      <c r="M53" s="89"/>
      <c r="N53" s="196"/>
    </row>
    <row r="54" spans="1:14" x14ac:dyDescent="0.25">
      <c r="A54" s="202"/>
      <c r="B54" s="200" t="s">
        <v>81</v>
      </c>
      <c r="C54" s="193" t="s">
        <v>121</v>
      </c>
      <c r="D54" s="193"/>
      <c r="E54" s="193" t="s">
        <v>12</v>
      </c>
      <c r="F54" s="89"/>
      <c r="G54" s="89"/>
      <c r="H54" s="194">
        <v>5900</v>
      </c>
      <c r="I54" s="195">
        <f t="shared" si="0"/>
        <v>7493</v>
      </c>
      <c r="J54" s="89"/>
      <c r="K54" s="89"/>
      <c r="L54" s="89"/>
      <c r="M54" s="89"/>
      <c r="N54" s="196"/>
    </row>
    <row r="55" spans="1:14" x14ac:dyDescent="0.25">
      <c r="A55" s="202"/>
      <c r="B55" s="200" t="s">
        <v>81</v>
      </c>
      <c r="C55" s="193" t="s">
        <v>122</v>
      </c>
      <c r="D55" s="193"/>
      <c r="E55" s="193" t="s">
        <v>12</v>
      </c>
      <c r="F55" s="89"/>
      <c r="G55" s="89"/>
      <c r="H55" s="194">
        <v>7000</v>
      </c>
      <c r="I55" s="195">
        <f t="shared" si="0"/>
        <v>8890</v>
      </c>
      <c r="J55" s="89"/>
      <c r="K55" s="89"/>
      <c r="L55" s="89"/>
      <c r="M55" s="89"/>
      <c r="N55" s="196"/>
    </row>
    <row r="56" spans="1:14" x14ac:dyDescent="0.25">
      <c r="A56" s="202"/>
      <c r="B56" s="193"/>
      <c r="C56" s="205"/>
      <c r="D56" s="205"/>
      <c r="E56" s="193"/>
      <c r="F56" s="89"/>
      <c r="G56" s="89"/>
      <c r="H56" s="194"/>
      <c r="I56" s="195"/>
      <c r="J56" s="89"/>
      <c r="K56" s="89"/>
      <c r="L56" s="89"/>
      <c r="M56" s="89"/>
      <c r="N56" s="196"/>
    </row>
    <row r="57" spans="1:14" x14ac:dyDescent="0.25">
      <c r="A57" s="204" t="s">
        <v>123</v>
      </c>
      <c r="B57" s="200" t="s">
        <v>81</v>
      </c>
      <c r="C57" s="193" t="s">
        <v>124</v>
      </c>
      <c r="D57" s="193"/>
      <c r="E57" s="193" t="s">
        <v>12</v>
      </c>
      <c r="F57" s="89"/>
      <c r="G57" s="89"/>
      <c r="H57" s="194">
        <v>4400</v>
      </c>
      <c r="I57" s="203">
        <f t="shared" ref="I57:I65" si="1">1.27*H57</f>
        <v>5588</v>
      </c>
      <c r="J57" s="89"/>
      <c r="K57" s="89"/>
      <c r="L57" s="89"/>
      <c r="M57" s="89"/>
      <c r="N57" s="196"/>
    </row>
    <row r="58" spans="1:14" x14ac:dyDescent="0.25">
      <c r="A58" s="202"/>
      <c r="B58" s="200" t="s">
        <v>81</v>
      </c>
      <c r="C58" s="193" t="s">
        <v>125</v>
      </c>
      <c r="D58" s="193"/>
      <c r="E58" s="193" t="s">
        <v>12</v>
      </c>
      <c r="F58" s="89"/>
      <c r="G58" s="89"/>
      <c r="H58" s="194">
        <v>4800</v>
      </c>
      <c r="I58" s="195">
        <f t="shared" si="1"/>
        <v>6096</v>
      </c>
      <c r="J58" s="89"/>
      <c r="K58" s="89"/>
      <c r="L58" s="89"/>
      <c r="M58" s="89"/>
      <c r="N58" s="196"/>
    </row>
    <row r="59" spans="1:14" x14ac:dyDescent="0.25">
      <c r="A59" s="202"/>
      <c r="B59" s="200" t="s">
        <v>81</v>
      </c>
      <c r="C59" s="193" t="s">
        <v>126</v>
      </c>
      <c r="D59" s="193"/>
      <c r="E59" s="193" t="s">
        <v>12</v>
      </c>
      <c r="F59" s="89"/>
      <c r="G59" s="89"/>
      <c r="H59" s="194">
        <v>6700</v>
      </c>
      <c r="I59" s="195">
        <f t="shared" si="1"/>
        <v>8509</v>
      </c>
      <c r="J59" s="89"/>
      <c r="K59" s="89"/>
      <c r="L59" s="89"/>
      <c r="M59" s="89"/>
      <c r="N59" s="196"/>
    </row>
    <row r="60" spans="1:14" x14ac:dyDescent="0.25">
      <c r="A60" s="202"/>
      <c r="B60" s="200" t="s">
        <v>81</v>
      </c>
      <c r="C60" s="193" t="s">
        <v>127</v>
      </c>
      <c r="D60" s="193"/>
      <c r="E60" s="193" t="s">
        <v>12</v>
      </c>
      <c r="F60" s="89"/>
      <c r="G60" s="89"/>
      <c r="H60" s="194">
        <v>7000</v>
      </c>
      <c r="I60" s="195">
        <f t="shared" si="1"/>
        <v>8890</v>
      </c>
      <c r="J60" s="89"/>
      <c r="K60" s="89"/>
      <c r="L60" s="89"/>
      <c r="M60" s="89"/>
      <c r="N60" s="196"/>
    </row>
    <row r="61" spans="1:14" x14ac:dyDescent="0.25">
      <c r="A61" s="202"/>
      <c r="B61" s="200" t="s">
        <v>81</v>
      </c>
      <c r="C61" s="193" t="s">
        <v>128</v>
      </c>
      <c r="D61" s="193"/>
      <c r="E61" s="193" t="s">
        <v>12</v>
      </c>
      <c r="F61" s="89"/>
      <c r="G61" s="89"/>
      <c r="H61" s="194">
        <v>4800</v>
      </c>
      <c r="I61" s="195">
        <f t="shared" si="1"/>
        <v>6096</v>
      </c>
      <c r="J61" s="89"/>
      <c r="K61" s="89"/>
      <c r="L61" s="89"/>
      <c r="M61" s="89"/>
      <c r="N61" s="196"/>
    </row>
    <row r="62" spans="1:14" x14ac:dyDescent="0.25">
      <c r="A62" s="202"/>
      <c r="B62" s="200" t="s">
        <v>81</v>
      </c>
      <c r="C62" s="193" t="s">
        <v>129</v>
      </c>
      <c r="D62" s="193"/>
      <c r="E62" s="193" t="s">
        <v>12</v>
      </c>
      <c r="F62" s="89"/>
      <c r="G62" s="89"/>
      <c r="H62" s="194">
        <v>4600</v>
      </c>
      <c r="I62" s="195">
        <f t="shared" si="1"/>
        <v>5842</v>
      </c>
      <c r="J62" s="89"/>
      <c r="K62" s="89"/>
      <c r="L62" s="89"/>
      <c r="M62" s="89"/>
      <c r="N62" s="196"/>
    </row>
    <row r="63" spans="1:14" x14ac:dyDescent="0.25">
      <c r="A63" s="202"/>
      <c r="B63" s="200" t="s">
        <v>81</v>
      </c>
      <c r="C63" s="193" t="s">
        <v>130</v>
      </c>
      <c r="D63" s="193"/>
      <c r="E63" s="193" t="s">
        <v>12</v>
      </c>
      <c r="F63" s="89"/>
      <c r="G63" s="89"/>
      <c r="H63" s="194">
        <v>4800</v>
      </c>
      <c r="I63" s="195">
        <f t="shared" si="1"/>
        <v>6096</v>
      </c>
      <c r="J63" s="89"/>
      <c r="K63" s="89"/>
      <c r="L63" s="89"/>
      <c r="M63" s="89"/>
      <c r="N63" s="196"/>
    </row>
    <row r="64" spans="1:14" x14ac:dyDescent="0.25">
      <c r="A64" s="202"/>
      <c r="B64" s="200" t="s">
        <v>81</v>
      </c>
      <c r="C64" s="193" t="s">
        <v>131</v>
      </c>
      <c r="D64" s="193"/>
      <c r="E64" s="193" t="s">
        <v>12</v>
      </c>
      <c r="F64" s="89"/>
      <c r="G64" s="89"/>
      <c r="H64" s="194">
        <v>6100</v>
      </c>
      <c r="I64" s="195">
        <f t="shared" si="1"/>
        <v>7747</v>
      </c>
      <c r="J64" s="89"/>
      <c r="K64" s="89"/>
      <c r="L64" s="89"/>
      <c r="M64" s="89"/>
      <c r="N64" s="196"/>
    </row>
    <row r="65" spans="1:14" x14ac:dyDescent="0.25">
      <c r="A65" s="202"/>
      <c r="B65" s="200" t="s">
        <v>81</v>
      </c>
      <c r="C65" s="193" t="s">
        <v>132</v>
      </c>
      <c r="D65" s="193"/>
      <c r="E65" s="193" t="s">
        <v>12</v>
      </c>
      <c r="F65" s="89"/>
      <c r="G65" s="89"/>
      <c r="H65" s="194">
        <v>6400</v>
      </c>
      <c r="I65" s="195">
        <f t="shared" si="1"/>
        <v>8128</v>
      </c>
      <c r="J65" s="89"/>
      <c r="K65" s="89"/>
      <c r="L65" s="89"/>
      <c r="M65" s="89"/>
      <c r="N65" s="196"/>
    </row>
    <row r="66" spans="1:14" x14ac:dyDescent="0.25">
      <c r="A66" s="202"/>
      <c r="B66" s="193"/>
      <c r="C66" s="193"/>
      <c r="D66" s="193"/>
      <c r="E66" s="193"/>
      <c r="F66" s="89"/>
      <c r="G66" s="89"/>
      <c r="H66" s="195"/>
      <c r="I66" s="195"/>
      <c r="J66" s="89"/>
      <c r="K66" s="89"/>
      <c r="L66" s="89"/>
      <c r="M66" s="89"/>
      <c r="N66" s="196"/>
    </row>
    <row r="67" spans="1:14" x14ac:dyDescent="0.25">
      <c r="A67" s="231" t="s">
        <v>133</v>
      </c>
      <c r="B67" s="200" t="s">
        <v>81</v>
      </c>
      <c r="C67" s="216" t="s">
        <v>134</v>
      </c>
      <c r="D67" s="216"/>
      <c r="E67" s="216" t="s">
        <v>64</v>
      </c>
      <c r="F67" s="89"/>
      <c r="G67" s="89"/>
      <c r="H67" s="230">
        <v>2900</v>
      </c>
      <c r="I67" s="203">
        <f>1.27*H67</f>
        <v>3683</v>
      </c>
      <c r="J67" s="89"/>
      <c r="K67" s="89"/>
      <c r="L67" s="89"/>
      <c r="M67" s="89"/>
      <c r="N67" s="196"/>
    </row>
    <row r="68" spans="1:14" x14ac:dyDescent="0.25">
      <c r="A68" s="202"/>
      <c r="B68" s="200" t="s">
        <v>81</v>
      </c>
      <c r="C68" s="216" t="s">
        <v>135</v>
      </c>
      <c r="D68" s="216"/>
      <c r="E68" s="216" t="s">
        <v>64</v>
      </c>
      <c r="F68" s="89"/>
      <c r="G68" s="89"/>
      <c r="H68" s="230">
        <v>3800</v>
      </c>
      <c r="I68" s="203">
        <f>1.27*H68</f>
        <v>4826</v>
      </c>
      <c r="J68" s="89"/>
      <c r="K68" s="89"/>
      <c r="L68" s="89"/>
      <c r="M68" s="89"/>
      <c r="N68" s="196"/>
    </row>
    <row r="69" spans="1:14" x14ac:dyDescent="0.25">
      <c r="A69" s="202"/>
      <c r="B69" s="200" t="s">
        <v>81</v>
      </c>
      <c r="C69" s="216" t="s">
        <v>136</v>
      </c>
      <c r="D69" s="216"/>
      <c r="E69" s="216" t="s">
        <v>64</v>
      </c>
      <c r="F69" s="89"/>
      <c r="G69" s="89"/>
      <c r="H69" s="230">
        <v>3500</v>
      </c>
      <c r="I69" s="195">
        <f>1.27*H69</f>
        <v>4445</v>
      </c>
      <c r="J69" s="89"/>
      <c r="K69" s="89"/>
      <c r="L69" s="89"/>
      <c r="M69" s="89"/>
      <c r="N69" s="196"/>
    </row>
    <row r="70" spans="1:14" x14ac:dyDescent="0.25">
      <c r="A70" s="202"/>
      <c r="B70" s="200" t="s">
        <v>81</v>
      </c>
      <c r="C70" s="216" t="s">
        <v>137</v>
      </c>
      <c r="D70" s="216"/>
      <c r="E70" s="216" t="s">
        <v>64</v>
      </c>
      <c r="F70" s="89"/>
      <c r="G70" s="89"/>
      <c r="H70" s="230">
        <v>5200</v>
      </c>
      <c r="I70" s="195">
        <f>1.27*H70</f>
        <v>6604</v>
      </c>
      <c r="J70" s="89"/>
      <c r="K70" s="89"/>
      <c r="L70" s="89"/>
      <c r="M70" s="89"/>
      <c r="N70" s="196"/>
    </row>
    <row r="71" spans="1:14" x14ac:dyDescent="0.25">
      <c r="A71" s="202"/>
      <c r="B71" s="193"/>
      <c r="C71" s="193"/>
      <c r="D71" s="193"/>
      <c r="E71" s="193"/>
      <c r="F71" s="89"/>
      <c r="G71" s="89"/>
      <c r="H71" s="195"/>
      <c r="I71" s="195"/>
      <c r="J71" s="89"/>
      <c r="K71" s="89"/>
      <c r="L71" s="89"/>
      <c r="M71" s="89"/>
      <c r="N71" s="196"/>
    </row>
    <row r="72" spans="1:14" x14ac:dyDescent="0.25">
      <c r="A72" s="204" t="s">
        <v>138</v>
      </c>
      <c r="B72" s="193"/>
      <c r="C72" s="193"/>
      <c r="D72" s="193"/>
      <c r="E72" s="193"/>
      <c r="F72" s="89"/>
      <c r="G72" s="89"/>
      <c r="H72" s="194"/>
      <c r="I72" s="195"/>
      <c r="J72" s="89"/>
      <c r="K72" s="89"/>
      <c r="L72" s="89"/>
      <c r="M72" s="89"/>
      <c r="N72" s="196"/>
    </row>
    <row r="73" spans="1:14" ht="90" x14ac:dyDescent="0.25">
      <c r="A73" s="232" t="s">
        <v>139</v>
      </c>
      <c r="B73" s="193"/>
      <c r="C73" s="205" t="s">
        <v>324</v>
      </c>
      <c r="D73" s="205"/>
      <c r="E73" s="193"/>
      <c r="F73" s="89"/>
      <c r="G73" s="89"/>
      <c r="H73" s="194"/>
      <c r="I73" s="195"/>
      <c r="J73" s="89"/>
      <c r="K73" s="89"/>
      <c r="L73" s="89"/>
      <c r="M73" s="89"/>
      <c r="N73" s="196"/>
    </row>
    <row r="74" spans="1:14" x14ac:dyDescent="0.25">
      <c r="A74" s="202"/>
      <c r="B74" s="200" t="s">
        <v>81</v>
      </c>
      <c r="C74" s="193" t="s">
        <v>140</v>
      </c>
      <c r="D74" s="193"/>
      <c r="E74" s="193" t="s">
        <v>12</v>
      </c>
      <c r="F74" s="89"/>
      <c r="G74" s="89"/>
      <c r="H74" s="194">
        <v>6800</v>
      </c>
      <c r="I74" s="195">
        <f>1.27*H74</f>
        <v>8636</v>
      </c>
      <c r="J74" s="89"/>
      <c r="K74" s="89"/>
      <c r="L74" s="89"/>
      <c r="M74" s="89"/>
      <c r="N74" s="196"/>
    </row>
    <row r="75" spans="1:14" x14ac:dyDescent="0.25">
      <c r="A75" s="202"/>
      <c r="B75" s="200" t="s">
        <v>81</v>
      </c>
      <c r="C75" s="193" t="s">
        <v>141</v>
      </c>
      <c r="D75" s="193"/>
      <c r="E75" s="193" t="s">
        <v>12</v>
      </c>
      <c r="F75" s="89"/>
      <c r="G75" s="89"/>
      <c r="H75" s="194">
        <v>7700</v>
      </c>
      <c r="I75" s="203">
        <f>1.27*H75</f>
        <v>9779</v>
      </c>
      <c r="J75" s="89"/>
      <c r="K75" s="89"/>
      <c r="L75" s="89"/>
      <c r="M75" s="89"/>
      <c r="N75" s="196"/>
    </row>
    <row r="76" spans="1:14" x14ac:dyDescent="0.25">
      <c r="A76" s="202"/>
      <c r="B76" s="193"/>
      <c r="C76" s="193"/>
      <c r="D76" s="193"/>
      <c r="E76" s="233"/>
      <c r="F76" s="89"/>
      <c r="G76" s="89"/>
      <c r="H76" s="195"/>
      <c r="I76" s="220"/>
      <c r="J76" s="89"/>
      <c r="K76" s="89"/>
      <c r="L76" s="89"/>
      <c r="M76" s="89"/>
      <c r="N76" s="196"/>
    </row>
    <row r="77" spans="1:14" x14ac:dyDescent="0.25">
      <c r="A77" s="204" t="s">
        <v>142</v>
      </c>
      <c r="B77" s="193"/>
      <c r="C77" s="193"/>
      <c r="D77" s="193"/>
      <c r="E77" s="193"/>
      <c r="F77" s="89"/>
      <c r="G77" s="89"/>
      <c r="H77" s="194"/>
      <c r="I77" s="195"/>
      <c r="J77" s="89"/>
      <c r="K77" s="89"/>
      <c r="L77" s="89"/>
      <c r="M77" s="89"/>
      <c r="N77" s="196"/>
    </row>
    <row r="78" spans="1:14" ht="60" x14ac:dyDescent="0.25">
      <c r="A78" s="234" t="s">
        <v>143</v>
      </c>
      <c r="B78" s="193"/>
      <c r="C78" s="205"/>
      <c r="D78" s="205"/>
      <c r="E78" s="193"/>
      <c r="F78" s="89"/>
      <c r="G78" s="89"/>
      <c r="H78" s="194"/>
      <c r="I78" s="195"/>
      <c r="J78" s="89"/>
      <c r="K78" s="89"/>
      <c r="L78" s="89"/>
      <c r="M78" s="89"/>
      <c r="N78" s="196"/>
    </row>
    <row r="79" spans="1:14" x14ac:dyDescent="0.25">
      <c r="A79" s="202"/>
      <c r="B79" s="200" t="s">
        <v>81</v>
      </c>
      <c r="C79" s="193" t="s">
        <v>144</v>
      </c>
      <c r="D79" s="193"/>
      <c r="E79" s="193" t="s">
        <v>11</v>
      </c>
      <c r="F79" s="89"/>
      <c r="G79" s="89"/>
      <c r="H79" s="194">
        <v>27000</v>
      </c>
      <c r="I79" s="195">
        <f>1.27*H79</f>
        <v>34290</v>
      </c>
      <c r="J79" s="89"/>
      <c r="K79" s="89"/>
      <c r="L79" s="89"/>
      <c r="M79" s="89"/>
      <c r="N79" s="196"/>
    </row>
    <row r="80" spans="1:14" x14ac:dyDescent="0.25">
      <c r="A80" s="202"/>
      <c r="B80" s="200" t="s">
        <v>81</v>
      </c>
      <c r="C80" s="193" t="s">
        <v>145</v>
      </c>
      <c r="D80" s="193"/>
      <c r="E80" s="193" t="s">
        <v>11</v>
      </c>
      <c r="F80" s="89"/>
      <c r="G80" s="89"/>
      <c r="H80" s="194">
        <v>23000</v>
      </c>
      <c r="I80" s="195">
        <f>1.27*H80</f>
        <v>29210</v>
      </c>
      <c r="J80" s="89"/>
      <c r="K80" s="89"/>
      <c r="L80" s="89"/>
      <c r="M80" s="89"/>
      <c r="N80" s="196"/>
    </row>
    <row r="81" spans="1:14" x14ac:dyDescent="0.25">
      <c r="A81" s="202"/>
      <c r="B81" s="200" t="s">
        <v>81</v>
      </c>
      <c r="C81" s="216" t="s">
        <v>146</v>
      </c>
      <c r="D81" s="216"/>
      <c r="E81" s="216" t="s">
        <v>12</v>
      </c>
      <c r="F81" s="89"/>
      <c r="G81" s="89"/>
      <c r="H81" s="218">
        <v>2400</v>
      </c>
      <c r="I81" s="195">
        <f>1.27*H81</f>
        <v>3048</v>
      </c>
      <c r="J81" s="89"/>
      <c r="K81" s="89"/>
      <c r="L81" s="89"/>
      <c r="M81" s="89"/>
      <c r="N81" s="196"/>
    </row>
    <row r="82" spans="1:14" x14ac:dyDescent="0.25">
      <c r="A82" s="206"/>
      <c r="B82" s="222" t="s">
        <v>81</v>
      </c>
      <c r="C82" s="207" t="s">
        <v>325</v>
      </c>
      <c r="D82" s="207"/>
      <c r="E82" s="207" t="s">
        <v>11</v>
      </c>
      <c r="F82" s="209"/>
      <c r="G82" s="209"/>
      <c r="H82" s="210">
        <v>38000</v>
      </c>
      <c r="I82" s="211">
        <f>1.27*H82</f>
        <v>48260</v>
      </c>
      <c r="J82" s="209"/>
      <c r="K82" s="209"/>
      <c r="L82" s="209"/>
      <c r="M82" s="209"/>
      <c r="N82" s="212"/>
    </row>
    <row r="83" spans="1:14" x14ac:dyDescent="0.25">
      <c r="A83" s="223"/>
      <c r="B83" s="223"/>
      <c r="C83" s="223"/>
      <c r="D83" s="223"/>
      <c r="E83" s="223"/>
      <c r="H83" s="225"/>
      <c r="I83" s="225"/>
    </row>
    <row r="84" spans="1:14" x14ac:dyDescent="0.25">
      <c r="A84" s="213" t="s">
        <v>147</v>
      </c>
      <c r="B84" s="214"/>
      <c r="C84" s="214"/>
      <c r="D84" s="214"/>
      <c r="E84" s="214"/>
      <c r="F84" s="187"/>
      <c r="G84" s="187"/>
      <c r="H84" s="215"/>
      <c r="I84" s="188"/>
      <c r="J84" s="187"/>
      <c r="K84" s="187"/>
      <c r="L84" s="187"/>
      <c r="M84" s="187"/>
      <c r="N84" s="189"/>
    </row>
    <row r="85" spans="1:14" x14ac:dyDescent="0.25">
      <c r="A85" s="204" t="s">
        <v>148</v>
      </c>
      <c r="B85" s="193"/>
      <c r="C85" s="193"/>
      <c r="D85" s="193"/>
      <c r="E85" s="193"/>
      <c r="F85" s="89"/>
      <c r="G85" s="89"/>
      <c r="H85" s="194"/>
      <c r="I85" s="195"/>
      <c r="J85" s="89"/>
      <c r="K85" s="89"/>
      <c r="L85" s="89"/>
      <c r="M85" s="89"/>
      <c r="N85" s="196"/>
    </row>
    <row r="86" spans="1:14" ht="45" x14ac:dyDescent="0.25">
      <c r="A86" s="234" t="s">
        <v>149</v>
      </c>
      <c r="B86" s="193"/>
      <c r="C86" s="205" t="s">
        <v>150</v>
      </c>
      <c r="D86" s="205"/>
      <c r="E86" s="193"/>
      <c r="F86" s="89"/>
      <c r="G86" s="89"/>
      <c r="H86" s="194"/>
      <c r="I86" s="195"/>
      <c r="J86" s="89"/>
      <c r="K86" s="89"/>
      <c r="L86" s="89"/>
      <c r="M86" s="89"/>
      <c r="N86" s="196"/>
    </row>
    <row r="87" spans="1:14" x14ac:dyDescent="0.25">
      <c r="A87" s="202"/>
      <c r="B87" s="200" t="s">
        <v>81</v>
      </c>
      <c r="C87" s="193" t="s">
        <v>151</v>
      </c>
      <c r="D87" s="193"/>
      <c r="E87" s="193" t="s">
        <v>12</v>
      </c>
      <c r="F87" s="89"/>
      <c r="G87" s="89"/>
      <c r="H87" s="194">
        <v>2300</v>
      </c>
      <c r="I87" s="203">
        <f>1.27*H87</f>
        <v>2921</v>
      </c>
      <c r="J87" s="89"/>
      <c r="K87" s="89"/>
      <c r="L87" s="89"/>
      <c r="M87" s="89"/>
      <c r="N87" s="196"/>
    </row>
    <row r="88" spans="1:14" x14ac:dyDescent="0.25">
      <c r="A88" s="202"/>
      <c r="B88" s="193"/>
      <c r="C88" s="205" t="s">
        <v>152</v>
      </c>
      <c r="D88" s="205"/>
      <c r="E88" s="193"/>
      <c r="F88" s="89"/>
      <c r="G88" s="89"/>
      <c r="H88" s="194"/>
      <c r="I88" s="195"/>
      <c r="J88" s="89"/>
      <c r="K88" s="89"/>
      <c r="L88" s="89"/>
      <c r="M88" s="89"/>
      <c r="N88" s="196"/>
    </row>
    <row r="89" spans="1:14" x14ac:dyDescent="0.25">
      <c r="A89" s="202"/>
      <c r="B89" s="200" t="s">
        <v>81</v>
      </c>
      <c r="C89" s="193" t="s">
        <v>153</v>
      </c>
      <c r="D89" s="193"/>
      <c r="E89" s="193" t="s">
        <v>12</v>
      </c>
      <c r="F89" s="89"/>
      <c r="G89" s="89"/>
      <c r="H89" s="194">
        <v>1600</v>
      </c>
      <c r="I89" s="203">
        <f>1.27*H89</f>
        <v>2032</v>
      </c>
      <c r="J89" s="89"/>
      <c r="K89" s="89"/>
      <c r="L89" s="89"/>
      <c r="M89" s="89"/>
      <c r="N89" s="196"/>
    </row>
    <row r="90" spans="1:14" x14ac:dyDescent="0.25">
      <c r="A90" s="202"/>
      <c r="B90" s="193"/>
      <c r="C90" s="193"/>
      <c r="D90" s="193"/>
      <c r="E90" s="233"/>
      <c r="F90" s="89"/>
      <c r="G90" s="89"/>
      <c r="H90" s="195"/>
      <c r="I90" s="220"/>
      <c r="J90" s="89"/>
      <c r="K90" s="89"/>
      <c r="L90" s="89"/>
      <c r="M90" s="89"/>
      <c r="N90" s="196"/>
    </row>
    <row r="91" spans="1:14" x14ac:dyDescent="0.25">
      <c r="A91" s="204" t="s">
        <v>154</v>
      </c>
      <c r="B91" s="193"/>
      <c r="C91" s="205" t="s">
        <v>155</v>
      </c>
      <c r="D91" s="205"/>
      <c r="E91" s="193"/>
      <c r="F91" s="89"/>
      <c r="G91" s="89"/>
      <c r="H91" s="194"/>
      <c r="I91" s="195"/>
      <c r="J91" s="89"/>
      <c r="K91" s="89"/>
      <c r="L91" s="89"/>
      <c r="M91" s="89"/>
      <c r="N91" s="196"/>
    </row>
    <row r="92" spans="1:14" ht="60" x14ac:dyDescent="0.25">
      <c r="A92" s="202"/>
      <c r="B92" s="193"/>
      <c r="C92" s="201" t="s">
        <v>326</v>
      </c>
      <c r="D92" s="201"/>
      <c r="E92" s="193"/>
      <c r="F92" s="89"/>
      <c r="G92" s="89"/>
      <c r="H92" s="194"/>
      <c r="I92" s="195"/>
      <c r="J92" s="89"/>
      <c r="K92" s="89"/>
      <c r="L92" s="89"/>
      <c r="M92" s="89"/>
      <c r="N92" s="196"/>
    </row>
    <row r="93" spans="1:14" ht="30" x14ac:dyDescent="0.25">
      <c r="A93" s="202"/>
      <c r="B93" s="200" t="s">
        <v>81</v>
      </c>
      <c r="C93" s="201" t="s">
        <v>156</v>
      </c>
      <c r="D93" s="201"/>
      <c r="E93" s="193" t="s">
        <v>12</v>
      </c>
      <c r="F93" s="89"/>
      <c r="G93" s="89"/>
      <c r="H93" s="194">
        <v>6300</v>
      </c>
      <c r="I93" s="195">
        <f>1.27*H93</f>
        <v>8001</v>
      </c>
      <c r="J93" s="89"/>
      <c r="K93" s="89"/>
      <c r="L93" s="89"/>
      <c r="M93" s="89"/>
      <c r="N93" s="196"/>
    </row>
    <row r="94" spans="1:14" ht="30" x14ac:dyDescent="0.25">
      <c r="A94" s="206"/>
      <c r="B94" s="222" t="s">
        <v>81</v>
      </c>
      <c r="C94" s="235" t="s">
        <v>157</v>
      </c>
      <c r="D94" s="235"/>
      <c r="E94" s="207" t="s">
        <v>12</v>
      </c>
      <c r="F94" s="209"/>
      <c r="G94" s="209"/>
      <c r="H94" s="210">
        <v>7000</v>
      </c>
      <c r="I94" s="211">
        <f>1.27*H94</f>
        <v>8890</v>
      </c>
      <c r="J94" s="209"/>
      <c r="K94" s="209"/>
      <c r="L94" s="209"/>
      <c r="M94" s="209"/>
      <c r="N94" s="212"/>
    </row>
    <row r="95" spans="1:14" x14ac:dyDescent="0.25">
      <c r="A95" s="223"/>
      <c r="B95" s="223"/>
      <c r="C95" s="223"/>
      <c r="D95" s="223"/>
      <c r="E95" s="224"/>
      <c r="H95" s="225"/>
      <c r="I95" s="226"/>
    </row>
    <row r="96" spans="1:14" x14ac:dyDescent="0.25">
      <c r="A96" s="213" t="s">
        <v>158</v>
      </c>
      <c r="B96" s="214"/>
      <c r="C96" s="214"/>
      <c r="D96" s="214"/>
      <c r="E96" s="214"/>
      <c r="F96" s="187"/>
      <c r="G96" s="187"/>
      <c r="H96" s="215"/>
      <c r="I96" s="188"/>
      <c r="J96" s="187"/>
      <c r="K96" s="187"/>
      <c r="L96" s="187"/>
      <c r="M96" s="187"/>
      <c r="N96" s="189"/>
    </row>
    <row r="97" spans="1:14" ht="75" x14ac:dyDescent="0.25">
      <c r="A97" s="234" t="s">
        <v>159</v>
      </c>
      <c r="B97" s="193"/>
      <c r="C97" s="193" t="s">
        <v>327</v>
      </c>
      <c r="D97" s="193"/>
      <c r="E97" s="193" t="s">
        <v>12</v>
      </c>
      <c r="F97" s="89"/>
      <c r="G97" s="89"/>
      <c r="H97" s="194">
        <v>4200</v>
      </c>
      <c r="I97" s="195">
        <f>1.27*H97</f>
        <v>5334</v>
      </c>
      <c r="J97" s="89"/>
      <c r="K97" s="89"/>
      <c r="L97" s="89"/>
      <c r="M97" s="89"/>
      <c r="N97" s="196"/>
    </row>
    <row r="98" spans="1:14" x14ac:dyDescent="0.25">
      <c r="A98" s="204"/>
      <c r="B98" s="193"/>
      <c r="C98" s="193"/>
      <c r="D98" s="193"/>
      <c r="E98" s="233"/>
      <c r="F98" s="89"/>
      <c r="G98" s="89"/>
      <c r="H98" s="195"/>
      <c r="I98" s="220"/>
      <c r="J98" s="89"/>
      <c r="K98" s="89"/>
      <c r="L98" s="89"/>
      <c r="M98" s="89"/>
      <c r="N98" s="196"/>
    </row>
    <row r="99" spans="1:14" x14ac:dyDescent="0.25">
      <c r="A99" s="202"/>
      <c r="B99" s="193"/>
      <c r="C99" s="205" t="s">
        <v>160</v>
      </c>
      <c r="D99" s="205"/>
      <c r="E99" s="193"/>
      <c r="F99" s="89"/>
      <c r="G99" s="89"/>
      <c r="H99" s="194"/>
      <c r="I99" s="195"/>
      <c r="J99" s="89"/>
      <c r="K99" s="89"/>
      <c r="L99" s="89"/>
      <c r="M99" s="89"/>
      <c r="N99" s="196"/>
    </row>
    <row r="100" spans="1:14" x14ac:dyDescent="0.25">
      <c r="A100" s="204"/>
      <c r="B100" s="200" t="s">
        <v>81</v>
      </c>
      <c r="C100" s="193" t="s">
        <v>161</v>
      </c>
      <c r="D100" s="193"/>
      <c r="E100" s="193" t="s">
        <v>12</v>
      </c>
      <c r="F100" s="89"/>
      <c r="G100" s="89"/>
      <c r="H100" s="194">
        <v>3500</v>
      </c>
      <c r="I100" s="195">
        <f>1.27*H100</f>
        <v>4445</v>
      </c>
      <c r="J100" s="89"/>
      <c r="K100" s="89"/>
      <c r="L100" s="89"/>
      <c r="M100" s="89"/>
      <c r="N100" s="196"/>
    </row>
    <row r="101" spans="1:14" x14ac:dyDescent="0.25">
      <c r="A101" s="202"/>
      <c r="B101" s="200" t="s">
        <v>81</v>
      </c>
      <c r="C101" s="193" t="s">
        <v>162</v>
      </c>
      <c r="D101" s="193"/>
      <c r="E101" s="193" t="s">
        <v>12</v>
      </c>
      <c r="F101" s="89"/>
      <c r="G101" s="89"/>
      <c r="H101" s="194">
        <v>4000</v>
      </c>
      <c r="I101" s="195">
        <f>1.27*H101</f>
        <v>5080</v>
      </c>
      <c r="J101" s="89"/>
      <c r="K101" s="89"/>
      <c r="L101" s="89"/>
      <c r="M101" s="89"/>
      <c r="N101" s="196"/>
    </row>
    <row r="102" spans="1:14" x14ac:dyDescent="0.25">
      <c r="A102" s="202"/>
      <c r="B102" s="200" t="s">
        <v>81</v>
      </c>
      <c r="C102" s="193" t="s">
        <v>163</v>
      </c>
      <c r="D102" s="193"/>
      <c r="E102" s="193" t="s">
        <v>12</v>
      </c>
      <c r="F102" s="89"/>
      <c r="G102" s="89"/>
      <c r="H102" s="194">
        <v>6500</v>
      </c>
      <c r="I102" s="203">
        <f>1.27*H102</f>
        <v>8255</v>
      </c>
      <c r="J102" s="89"/>
      <c r="K102" s="89"/>
      <c r="L102" s="89"/>
      <c r="M102" s="89"/>
      <c r="N102" s="196"/>
    </row>
    <row r="103" spans="1:14" x14ac:dyDescent="0.25">
      <c r="A103" s="202"/>
      <c r="B103" s="200" t="s">
        <v>81</v>
      </c>
      <c r="C103" s="193" t="s">
        <v>164</v>
      </c>
      <c r="D103" s="193"/>
      <c r="E103" s="193" t="s">
        <v>12</v>
      </c>
      <c r="F103" s="89"/>
      <c r="G103" s="89"/>
      <c r="H103" s="194">
        <v>8200</v>
      </c>
      <c r="I103" s="203">
        <f>1.27*H103</f>
        <v>10414</v>
      </c>
      <c r="J103" s="89"/>
      <c r="K103" s="89"/>
      <c r="L103" s="89"/>
      <c r="M103" s="89"/>
      <c r="N103" s="196"/>
    </row>
    <row r="104" spans="1:14" x14ac:dyDescent="0.25">
      <c r="A104" s="206"/>
      <c r="B104" s="222" t="s">
        <v>81</v>
      </c>
      <c r="C104" s="236" t="s">
        <v>165</v>
      </c>
      <c r="D104" s="236"/>
      <c r="E104" s="236" t="s">
        <v>12</v>
      </c>
      <c r="F104" s="209"/>
      <c r="G104" s="209"/>
      <c r="H104" s="210">
        <v>8400</v>
      </c>
      <c r="I104" s="237">
        <f>1.27*H104</f>
        <v>10668</v>
      </c>
      <c r="J104" s="209"/>
      <c r="K104" s="209"/>
      <c r="L104" s="209"/>
      <c r="M104" s="209"/>
      <c r="N104" s="212"/>
    </row>
    <row r="105" spans="1:14" x14ac:dyDescent="0.25">
      <c r="A105" s="223"/>
      <c r="B105" s="223"/>
      <c r="C105" s="223"/>
      <c r="D105" s="223"/>
      <c r="E105" s="223"/>
      <c r="H105" s="238"/>
      <c r="I105" s="225"/>
    </row>
    <row r="106" spans="1:14" x14ac:dyDescent="0.25">
      <c r="A106" s="213" t="s">
        <v>166</v>
      </c>
      <c r="B106" s="214"/>
      <c r="C106" s="214"/>
      <c r="D106" s="214"/>
      <c r="E106" s="214"/>
      <c r="F106" s="187"/>
      <c r="G106" s="187"/>
      <c r="H106" s="215"/>
      <c r="I106" s="188"/>
      <c r="J106" s="187"/>
      <c r="K106" s="187"/>
      <c r="L106" s="187"/>
      <c r="M106" s="187"/>
      <c r="N106" s="189"/>
    </row>
    <row r="107" spans="1:14" x14ac:dyDescent="0.25">
      <c r="A107" s="204" t="s">
        <v>167</v>
      </c>
      <c r="B107" s="200" t="s">
        <v>81</v>
      </c>
      <c r="C107" s="193" t="s">
        <v>168</v>
      </c>
      <c r="D107" s="193"/>
      <c r="E107" s="193" t="s">
        <v>12</v>
      </c>
      <c r="F107" s="89"/>
      <c r="G107" s="89"/>
      <c r="H107" s="220">
        <v>400</v>
      </c>
      <c r="I107" s="195">
        <f>1.27*H107</f>
        <v>508</v>
      </c>
      <c r="J107" s="89"/>
      <c r="K107" s="89"/>
      <c r="L107" s="89"/>
      <c r="M107" s="89"/>
      <c r="N107" s="196"/>
    </row>
    <row r="108" spans="1:14" x14ac:dyDescent="0.25">
      <c r="A108" s="204"/>
      <c r="B108" s="200" t="s">
        <v>81</v>
      </c>
      <c r="C108" s="193" t="s">
        <v>169</v>
      </c>
      <c r="D108" s="193"/>
      <c r="E108" s="193" t="s">
        <v>12</v>
      </c>
      <c r="F108" s="89"/>
      <c r="G108" s="89"/>
      <c r="H108" s="220">
        <v>1300</v>
      </c>
      <c r="I108" s="195">
        <f>1.27*H108</f>
        <v>1651</v>
      </c>
      <c r="J108" s="89"/>
      <c r="K108" s="89"/>
      <c r="L108" s="89"/>
      <c r="M108" s="89"/>
      <c r="N108" s="196"/>
    </row>
    <row r="109" spans="1:14" x14ac:dyDescent="0.25">
      <c r="A109" s="202"/>
      <c r="B109" s="193"/>
      <c r="C109" s="193"/>
      <c r="D109" s="193"/>
      <c r="E109" s="193"/>
      <c r="F109" s="89"/>
      <c r="G109" s="89"/>
      <c r="H109" s="220"/>
      <c r="I109" s="195"/>
      <c r="J109" s="89"/>
      <c r="K109" s="89"/>
      <c r="L109" s="89"/>
      <c r="M109" s="89"/>
      <c r="N109" s="196"/>
    </row>
    <row r="110" spans="1:14" x14ac:dyDescent="0.25">
      <c r="A110" s="129" t="s">
        <v>170</v>
      </c>
      <c r="B110" s="193"/>
      <c r="C110" s="193" t="s">
        <v>328</v>
      </c>
      <c r="D110" s="193"/>
      <c r="E110" s="193"/>
      <c r="F110" s="89"/>
      <c r="G110" s="89"/>
      <c r="H110" s="220"/>
      <c r="I110" s="195"/>
      <c r="J110" s="89"/>
      <c r="K110" s="89"/>
      <c r="L110" s="89"/>
      <c r="M110" s="89"/>
      <c r="N110" s="196"/>
    </row>
    <row r="111" spans="1:14" x14ac:dyDescent="0.25">
      <c r="A111" s="202"/>
      <c r="B111" s="200" t="s">
        <v>81</v>
      </c>
      <c r="C111" s="193" t="s">
        <v>171</v>
      </c>
      <c r="D111" s="193"/>
      <c r="E111" s="193" t="s">
        <v>12</v>
      </c>
      <c r="F111" s="89"/>
      <c r="G111" s="89"/>
      <c r="H111" s="220">
        <v>6500</v>
      </c>
      <c r="I111" s="195">
        <f>1.27*H111</f>
        <v>8255</v>
      </c>
      <c r="J111" s="89"/>
      <c r="K111" s="89"/>
      <c r="L111" s="89"/>
      <c r="M111" s="89"/>
      <c r="N111" s="196"/>
    </row>
    <row r="112" spans="1:14" x14ac:dyDescent="0.25">
      <c r="A112" s="202"/>
      <c r="B112" s="193"/>
      <c r="C112" s="193" t="s">
        <v>329</v>
      </c>
      <c r="D112" s="193"/>
      <c r="E112" s="193"/>
      <c r="F112" s="89"/>
      <c r="G112" s="89"/>
      <c r="H112" s="220"/>
      <c r="I112" s="195"/>
      <c r="J112" s="89"/>
      <c r="K112" s="89"/>
      <c r="L112" s="89"/>
      <c r="M112" s="89"/>
      <c r="N112" s="196"/>
    </row>
    <row r="113" spans="1:14" x14ac:dyDescent="0.25">
      <c r="A113" s="202"/>
      <c r="B113" s="200" t="s">
        <v>81</v>
      </c>
      <c r="C113" s="193" t="s">
        <v>172</v>
      </c>
      <c r="D113" s="193"/>
      <c r="E113" s="193" t="s">
        <v>12</v>
      </c>
      <c r="F113" s="89"/>
      <c r="G113" s="89"/>
      <c r="H113" s="220">
        <v>5000</v>
      </c>
      <c r="I113" s="203">
        <f>1.27*H113</f>
        <v>6350</v>
      </c>
      <c r="J113" s="89"/>
      <c r="K113" s="89"/>
      <c r="L113" s="89"/>
      <c r="M113" s="89"/>
      <c r="N113" s="196"/>
    </row>
    <row r="114" spans="1:14" x14ac:dyDescent="0.25">
      <c r="A114" s="202"/>
      <c r="B114" s="200" t="s">
        <v>81</v>
      </c>
      <c r="C114" s="193" t="s">
        <v>173</v>
      </c>
      <c r="D114" s="193"/>
      <c r="E114" s="193" t="s">
        <v>12</v>
      </c>
      <c r="F114" s="89"/>
      <c r="G114" s="89"/>
      <c r="H114" s="220">
        <v>6700</v>
      </c>
      <c r="I114" s="203">
        <f>1.27*H114</f>
        <v>8509</v>
      </c>
      <c r="J114" s="89"/>
      <c r="K114" s="89"/>
      <c r="L114" s="89"/>
      <c r="M114" s="89"/>
      <c r="N114" s="196"/>
    </row>
    <row r="115" spans="1:14" x14ac:dyDescent="0.25">
      <c r="A115" s="202"/>
      <c r="B115" s="193"/>
      <c r="C115" s="193"/>
      <c r="D115" s="193"/>
      <c r="E115" s="193"/>
      <c r="F115" s="89"/>
      <c r="G115" s="89"/>
      <c r="H115" s="220"/>
      <c r="I115" s="195"/>
      <c r="J115" s="89"/>
      <c r="K115" s="89"/>
      <c r="L115" s="89"/>
      <c r="M115" s="89"/>
      <c r="N115" s="196"/>
    </row>
    <row r="116" spans="1:14" ht="90" x14ac:dyDescent="0.25">
      <c r="A116" s="219" t="s">
        <v>330</v>
      </c>
      <c r="B116" s="193"/>
      <c r="C116" s="205" t="s">
        <v>174</v>
      </c>
      <c r="D116" s="205"/>
      <c r="E116" s="193"/>
      <c r="F116" s="89"/>
      <c r="G116" s="89"/>
      <c r="H116" s="220"/>
      <c r="I116" s="195"/>
      <c r="J116" s="89"/>
      <c r="K116" s="89"/>
      <c r="L116" s="89"/>
      <c r="M116" s="89"/>
      <c r="N116" s="196"/>
    </row>
    <row r="117" spans="1:14" ht="30" x14ac:dyDescent="0.25">
      <c r="A117" s="202"/>
      <c r="B117" s="200" t="s">
        <v>81</v>
      </c>
      <c r="C117" s="201" t="s">
        <v>175</v>
      </c>
      <c r="D117" s="201"/>
      <c r="E117" s="193" t="s">
        <v>12</v>
      </c>
      <c r="F117" s="89"/>
      <c r="G117" s="89"/>
      <c r="H117" s="220">
        <v>3800</v>
      </c>
      <c r="I117" s="195">
        <f>1.27*H117</f>
        <v>4826</v>
      </c>
      <c r="J117" s="89"/>
      <c r="K117" s="89"/>
      <c r="L117" s="89"/>
      <c r="M117" s="89"/>
      <c r="N117" s="196"/>
    </row>
    <row r="118" spans="1:14" x14ac:dyDescent="0.25">
      <c r="A118" s="202"/>
      <c r="B118" s="200"/>
      <c r="C118" s="205" t="s">
        <v>176</v>
      </c>
      <c r="D118" s="205"/>
      <c r="E118" s="193"/>
      <c r="F118" s="89"/>
      <c r="G118" s="89"/>
      <c r="H118" s="220"/>
      <c r="I118" s="195"/>
      <c r="J118" s="89"/>
      <c r="K118" s="89"/>
      <c r="L118" s="89"/>
      <c r="M118" s="89"/>
      <c r="N118" s="196"/>
    </row>
    <row r="119" spans="1:14" x14ac:dyDescent="0.25">
      <c r="A119" s="202"/>
      <c r="B119" s="200" t="s">
        <v>81</v>
      </c>
      <c r="C119" s="193" t="s">
        <v>177</v>
      </c>
      <c r="D119" s="193"/>
      <c r="E119" s="193" t="s">
        <v>12</v>
      </c>
      <c r="F119" s="89"/>
      <c r="G119" s="89"/>
      <c r="H119" s="220">
        <v>3800</v>
      </c>
      <c r="I119" s="195">
        <f>1.27*H119</f>
        <v>4826</v>
      </c>
      <c r="J119" s="89"/>
      <c r="K119" s="89"/>
      <c r="L119" s="89"/>
      <c r="M119" s="89"/>
      <c r="N119" s="196"/>
    </row>
    <row r="120" spans="1:14" x14ac:dyDescent="0.25">
      <c r="A120" s="206"/>
      <c r="B120" s="222" t="s">
        <v>81</v>
      </c>
      <c r="C120" s="207" t="s">
        <v>178</v>
      </c>
      <c r="D120" s="207"/>
      <c r="E120" s="207" t="s">
        <v>12</v>
      </c>
      <c r="F120" s="209"/>
      <c r="G120" s="209"/>
      <c r="H120" s="239">
        <v>6200</v>
      </c>
      <c r="I120" s="211">
        <f>1.27*H120</f>
        <v>7874</v>
      </c>
      <c r="J120" s="209"/>
      <c r="K120" s="209"/>
      <c r="L120" s="209"/>
      <c r="M120" s="209"/>
      <c r="N120" s="212"/>
    </row>
    <row r="121" spans="1:14" x14ac:dyDescent="0.25">
      <c r="A121" s="223"/>
      <c r="B121" s="240"/>
      <c r="C121" s="241"/>
      <c r="D121" s="241"/>
      <c r="E121" s="223"/>
      <c r="H121" s="226"/>
      <c r="I121" s="225"/>
    </row>
    <row r="122" spans="1:14" x14ac:dyDescent="0.25">
      <c r="A122" s="213" t="s">
        <v>179</v>
      </c>
      <c r="B122" s="214"/>
      <c r="C122" s="214"/>
      <c r="D122" s="214"/>
      <c r="E122" s="214"/>
      <c r="F122" s="187"/>
      <c r="G122" s="187"/>
      <c r="H122" s="215"/>
      <c r="I122" s="188"/>
      <c r="J122" s="187"/>
      <c r="K122" s="187"/>
      <c r="L122" s="187"/>
      <c r="M122" s="187"/>
      <c r="N122" s="189"/>
    </row>
    <row r="123" spans="1:14" x14ac:dyDescent="0.25">
      <c r="A123" s="202"/>
      <c r="B123" s="193"/>
      <c r="C123" s="205" t="s">
        <v>180</v>
      </c>
      <c r="D123" s="205"/>
      <c r="E123" s="193"/>
      <c r="F123" s="89"/>
      <c r="G123" s="89"/>
      <c r="H123" s="194"/>
      <c r="I123" s="195"/>
      <c r="J123" s="89"/>
      <c r="K123" s="89"/>
      <c r="L123" s="89"/>
      <c r="M123" s="89"/>
      <c r="N123" s="196"/>
    </row>
    <row r="124" spans="1:14" x14ac:dyDescent="0.25">
      <c r="A124" s="202"/>
      <c r="B124" s="200" t="s">
        <v>81</v>
      </c>
      <c r="C124" s="193" t="s">
        <v>181</v>
      </c>
      <c r="D124" s="193"/>
      <c r="E124" s="193" t="s">
        <v>66</v>
      </c>
      <c r="F124" s="89"/>
      <c r="G124" s="89"/>
      <c r="H124" s="194">
        <v>3900</v>
      </c>
      <c r="I124" s="195">
        <f>1.27*H124</f>
        <v>4953</v>
      </c>
      <c r="J124" s="89"/>
      <c r="K124" s="89"/>
      <c r="L124" s="89"/>
      <c r="M124" s="89"/>
      <c r="N124" s="196"/>
    </row>
    <row r="125" spans="1:14" x14ac:dyDescent="0.25">
      <c r="A125" s="202"/>
      <c r="B125" s="200"/>
      <c r="C125" s="205" t="s">
        <v>182</v>
      </c>
      <c r="D125" s="205"/>
      <c r="E125" s="193"/>
      <c r="F125" s="89"/>
      <c r="G125" s="89"/>
      <c r="H125" s="220"/>
      <c r="I125" s="195"/>
      <c r="J125" s="89"/>
      <c r="K125" s="89"/>
      <c r="L125" s="89"/>
      <c r="M125" s="89"/>
      <c r="N125" s="196"/>
    </row>
    <row r="126" spans="1:14" x14ac:dyDescent="0.25">
      <c r="A126" s="206"/>
      <c r="B126" s="222" t="s">
        <v>81</v>
      </c>
      <c r="C126" s="207" t="s">
        <v>183</v>
      </c>
      <c r="D126" s="207"/>
      <c r="E126" s="207" t="s">
        <v>66</v>
      </c>
      <c r="F126" s="209"/>
      <c r="G126" s="209"/>
      <c r="H126" s="239">
        <v>4200</v>
      </c>
      <c r="I126" s="211">
        <f>1.27*H126</f>
        <v>5334</v>
      </c>
      <c r="J126" s="209"/>
      <c r="K126" s="209"/>
      <c r="L126" s="209"/>
      <c r="M126" s="209"/>
      <c r="N126" s="212"/>
    </row>
    <row r="127" spans="1:14" x14ac:dyDescent="0.25">
      <c r="A127" s="242"/>
      <c r="B127" s="240"/>
      <c r="C127" s="223"/>
      <c r="D127" s="223"/>
      <c r="E127" s="223"/>
      <c r="H127" s="226"/>
      <c r="I127" s="225"/>
    </row>
    <row r="128" spans="1:14" x14ac:dyDescent="0.25">
      <c r="A128" s="213" t="s">
        <v>184</v>
      </c>
      <c r="B128" s="214"/>
      <c r="C128" s="214"/>
      <c r="D128" s="214"/>
      <c r="E128" s="214"/>
      <c r="F128" s="187"/>
      <c r="G128" s="187"/>
      <c r="H128" s="215"/>
      <c r="I128" s="188"/>
      <c r="J128" s="187"/>
      <c r="K128" s="187"/>
      <c r="L128" s="187"/>
      <c r="M128" s="187"/>
      <c r="N128" s="189"/>
    </row>
    <row r="129" spans="1:14" x14ac:dyDescent="0.25">
      <c r="A129" s="204" t="s">
        <v>185</v>
      </c>
      <c r="B129" s="193"/>
      <c r="C129" s="193"/>
      <c r="D129" s="193"/>
      <c r="E129" s="193"/>
      <c r="F129" s="89"/>
      <c r="G129" s="89"/>
      <c r="H129" s="194"/>
      <c r="I129" s="195"/>
      <c r="J129" s="89"/>
      <c r="K129" s="89"/>
      <c r="L129" s="89"/>
      <c r="M129" s="89"/>
      <c r="N129" s="196"/>
    </row>
    <row r="130" spans="1:14" ht="45" x14ac:dyDescent="0.25">
      <c r="A130" s="234" t="s">
        <v>186</v>
      </c>
      <c r="B130" s="193"/>
      <c r="C130" s="193"/>
      <c r="D130" s="193"/>
      <c r="E130" s="193"/>
      <c r="F130" s="89"/>
      <c r="G130" s="89"/>
      <c r="H130" s="194"/>
      <c r="I130" s="195"/>
      <c r="J130" s="89"/>
      <c r="K130" s="89"/>
      <c r="L130" s="89"/>
      <c r="M130" s="89"/>
      <c r="N130" s="196"/>
    </row>
    <row r="131" spans="1:14" x14ac:dyDescent="0.25">
      <c r="A131" s="202"/>
      <c r="B131" s="193"/>
      <c r="C131" s="205" t="s">
        <v>187</v>
      </c>
      <c r="D131" s="205"/>
      <c r="E131" s="193"/>
      <c r="F131" s="89"/>
      <c r="G131" s="89"/>
      <c r="H131" s="194"/>
      <c r="I131" s="195"/>
      <c r="J131" s="89"/>
      <c r="K131" s="89"/>
      <c r="L131" s="89"/>
      <c r="M131" s="89"/>
      <c r="N131" s="196"/>
    </row>
    <row r="132" spans="1:14" x14ac:dyDescent="0.25">
      <c r="A132" s="202"/>
      <c r="B132" s="200" t="s">
        <v>81</v>
      </c>
      <c r="C132" s="193" t="s">
        <v>188</v>
      </c>
      <c r="D132" s="193"/>
      <c r="E132" s="193" t="s">
        <v>12</v>
      </c>
      <c r="F132" s="89"/>
      <c r="G132" s="89"/>
      <c r="H132" s="220">
        <v>80000</v>
      </c>
      <c r="I132" s="195">
        <f>1.27*H132</f>
        <v>101600</v>
      </c>
      <c r="J132" s="89"/>
      <c r="K132" s="89"/>
      <c r="L132" s="89"/>
      <c r="M132" s="89"/>
      <c r="N132" s="196"/>
    </row>
    <row r="133" spans="1:14" x14ac:dyDescent="0.25">
      <c r="A133" s="202"/>
      <c r="B133" s="200" t="s">
        <v>81</v>
      </c>
      <c r="C133" s="193" t="s">
        <v>189</v>
      </c>
      <c r="D133" s="193"/>
      <c r="E133" s="193" t="s">
        <v>12</v>
      </c>
      <c r="F133" s="89"/>
      <c r="G133" s="89"/>
      <c r="H133" s="220">
        <v>70000</v>
      </c>
      <c r="I133" s="195">
        <f>1.27*H133</f>
        <v>88900</v>
      </c>
      <c r="J133" s="89"/>
      <c r="K133" s="89"/>
      <c r="L133" s="89"/>
      <c r="M133" s="89"/>
      <c r="N133" s="196"/>
    </row>
    <row r="134" spans="1:14" x14ac:dyDescent="0.25">
      <c r="A134" s="202"/>
      <c r="B134" s="200" t="s">
        <v>81</v>
      </c>
      <c r="C134" s="193" t="s">
        <v>190</v>
      </c>
      <c r="D134" s="193"/>
      <c r="E134" s="193" t="s">
        <v>12</v>
      </c>
      <c r="F134" s="89"/>
      <c r="G134" s="89"/>
      <c r="H134" s="220">
        <v>60000</v>
      </c>
      <c r="I134" s="195">
        <f>1.27*H134</f>
        <v>76200</v>
      </c>
      <c r="J134" s="89"/>
      <c r="K134" s="89"/>
      <c r="L134" s="89"/>
      <c r="M134" s="89"/>
      <c r="N134" s="196"/>
    </row>
    <row r="135" spans="1:14" ht="45" x14ac:dyDescent="0.25">
      <c r="A135" s="202"/>
      <c r="B135" s="193"/>
      <c r="C135" s="243" t="s">
        <v>331</v>
      </c>
      <c r="D135" s="243"/>
      <c r="E135" s="193"/>
      <c r="F135" s="89"/>
      <c r="G135" s="89"/>
      <c r="H135" s="194"/>
      <c r="I135" s="195"/>
      <c r="J135" s="89"/>
      <c r="K135" s="89"/>
      <c r="L135" s="89"/>
      <c r="M135" s="89"/>
      <c r="N135" s="196"/>
    </row>
    <row r="136" spans="1:14" x14ac:dyDescent="0.25">
      <c r="A136" s="202"/>
      <c r="B136" s="200" t="s">
        <v>81</v>
      </c>
      <c r="C136" s="193" t="s">
        <v>191</v>
      </c>
      <c r="D136" s="193"/>
      <c r="E136" s="193" t="s">
        <v>12</v>
      </c>
      <c r="F136" s="89"/>
      <c r="G136" s="89"/>
      <c r="H136" s="194">
        <v>50000</v>
      </c>
      <c r="I136" s="195">
        <f>1.27*H136</f>
        <v>63500</v>
      </c>
      <c r="J136" s="89"/>
      <c r="K136" s="89"/>
      <c r="L136" s="89"/>
      <c r="M136" s="89"/>
      <c r="N136" s="196"/>
    </row>
    <row r="137" spans="1:14" x14ac:dyDescent="0.25">
      <c r="A137" s="202"/>
      <c r="B137" s="200" t="s">
        <v>81</v>
      </c>
      <c r="C137" s="193" t="s">
        <v>192</v>
      </c>
      <c r="D137" s="193"/>
      <c r="E137" s="193" t="s">
        <v>12</v>
      </c>
      <c r="F137" s="89"/>
      <c r="G137" s="89"/>
      <c r="H137" s="194">
        <v>45000</v>
      </c>
      <c r="I137" s="195">
        <f t="shared" ref="I137:I203" si="2">1.27*H137</f>
        <v>57150</v>
      </c>
      <c r="J137" s="89"/>
      <c r="K137" s="89"/>
      <c r="L137" s="89"/>
      <c r="M137" s="89"/>
      <c r="N137" s="196"/>
    </row>
    <row r="138" spans="1:14" x14ac:dyDescent="0.25">
      <c r="A138" s="202"/>
      <c r="B138" s="200" t="s">
        <v>81</v>
      </c>
      <c r="C138" s="193" t="s">
        <v>193</v>
      </c>
      <c r="D138" s="193"/>
      <c r="E138" s="193" t="s">
        <v>12</v>
      </c>
      <c r="F138" s="89"/>
      <c r="G138" s="89"/>
      <c r="H138" s="194">
        <v>40000</v>
      </c>
      <c r="I138" s="195">
        <f t="shared" si="2"/>
        <v>50800</v>
      </c>
      <c r="J138" s="89"/>
      <c r="K138" s="89"/>
      <c r="L138" s="89"/>
      <c r="M138" s="89"/>
      <c r="N138" s="196"/>
    </row>
    <row r="139" spans="1:14" x14ac:dyDescent="0.25">
      <c r="A139" s="202"/>
      <c r="B139" s="193"/>
      <c r="C139" s="193"/>
      <c r="D139" s="193"/>
      <c r="E139" s="193"/>
      <c r="F139" s="89"/>
      <c r="G139" s="89"/>
      <c r="H139" s="194"/>
      <c r="I139" s="195"/>
      <c r="J139" s="89"/>
      <c r="K139" s="89"/>
      <c r="L139" s="89"/>
      <c r="M139" s="89"/>
      <c r="N139" s="196"/>
    </row>
    <row r="140" spans="1:14" ht="75" x14ac:dyDescent="0.25">
      <c r="A140" s="244" t="s">
        <v>194</v>
      </c>
      <c r="B140" s="193"/>
      <c r="C140" s="201" t="s">
        <v>332</v>
      </c>
      <c r="D140" s="201"/>
      <c r="E140" s="193" t="s">
        <v>64</v>
      </c>
      <c r="F140" s="89"/>
      <c r="G140" s="89"/>
      <c r="H140" s="194">
        <v>200000</v>
      </c>
      <c r="I140" s="195">
        <f t="shared" si="2"/>
        <v>254000</v>
      </c>
      <c r="J140" s="89"/>
      <c r="K140" s="89"/>
      <c r="L140" s="89"/>
      <c r="M140" s="89"/>
      <c r="N140" s="196"/>
    </row>
    <row r="141" spans="1:14" x14ac:dyDescent="0.25">
      <c r="A141" s="202"/>
      <c r="B141" s="193"/>
      <c r="C141" s="193"/>
      <c r="D141" s="193"/>
      <c r="E141" s="193"/>
      <c r="F141" s="89"/>
      <c r="G141" s="89"/>
      <c r="H141" s="194"/>
      <c r="I141" s="195"/>
      <c r="J141" s="89"/>
      <c r="K141" s="89"/>
      <c r="L141" s="89"/>
      <c r="M141" s="89"/>
      <c r="N141" s="196"/>
    </row>
    <row r="142" spans="1:14" x14ac:dyDescent="0.25">
      <c r="A142" s="204" t="s">
        <v>195</v>
      </c>
      <c r="B142" s="193"/>
      <c r="C142" s="205" t="s">
        <v>196</v>
      </c>
      <c r="D142" s="205"/>
      <c r="E142" s="193"/>
      <c r="F142" s="89"/>
      <c r="G142" s="89"/>
      <c r="H142" s="194"/>
      <c r="I142" s="195"/>
      <c r="J142" s="89"/>
      <c r="K142" s="89"/>
      <c r="L142" s="89"/>
      <c r="M142" s="89"/>
      <c r="N142" s="196"/>
    </row>
    <row r="143" spans="1:14" x14ac:dyDescent="0.25">
      <c r="A143" s="202"/>
      <c r="B143" s="200" t="s">
        <v>81</v>
      </c>
      <c r="C143" s="193" t="s">
        <v>197</v>
      </c>
      <c r="D143" s="193"/>
      <c r="E143" s="193" t="s">
        <v>64</v>
      </c>
      <c r="F143" s="89"/>
      <c r="G143" s="89"/>
      <c r="H143" s="194">
        <v>90000</v>
      </c>
      <c r="I143" s="195">
        <f t="shared" si="2"/>
        <v>114300</v>
      </c>
      <c r="J143" s="89"/>
      <c r="K143" s="89"/>
      <c r="L143" s="89"/>
      <c r="M143" s="89"/>
      <c r="N143" s="196"/>
    </row>
    <row r="144" spans="1:14" ht="30" x14ac:dyDescent="0.25">
      <c r="A144" s="202"/>
      <c r="B144" s="200" t="s">
        <v>81</v>
      </c>
      <c r="C144" s="201" t="s">
        <v>198</v>
      </c>
      <c r="D144" s="201"/>
      <c r="E144" s="193" t="s">
        <v>64</v>
      </c>
      <c r="F144" s="89"/>
      <c r="G144" s="89"/>
      <c r="H144" s="194">
        <v>60000</v>
      </c>
      <c r="I144" s="195">
        <f t="shared" si="2"/>
        <v>76200</v>
      </c>
      <c r="J144" s="89"/>
      <c r="K144" s="89"/>
      <c r="L144" s="89"/>
      <c r="M144" s="89"/>
      <c r="N144" s="196"/>
    </row>
    <row r="145" spans="1:14" ht="30" x14ac:dyDescent="0.25">
      <c r="A145" s="202"/>
      <c r="B145" s="200" t="s">
        <v>81</v>
      </c>
      <c r="C145" s="201" t="s">
        <v>199</v>
      </c>
      <c r="D145" s="201"/>
      <c r="E145" s="193"/>
      <c r="F145" s="89"/>
      <c r="G145" s="89"/>
      <c r="H145" s="194"/>
      <c r="I145" s="195"/>
      <c r="J145" s="89"/>
      <c r="K145" s="89"/>
      <c r="L145" s="89"/>
      <c r="M145" s="89"/>
      <c r="N145" s="196"/>
    </row>
    <row r="146" spans="1:14" x14ac:dyDescent="0.25">
      <c r="A146" s="202"/>
      <c r="B146" s="193"/>
      <c r="C146" s="193" t="s">
        <v>200</v>
      </c>
      <c r="D146" s="193"/>
      <c r="E146" s="193" t="s">
        <v>64</v>
      </c>
      <c r="F146" s="89"/>
      <c r="G146" s="89"/>
      <c r="H146" s="194">
        <v>25000</v>
      </c>
      <c r="I146" s="203">
        <f t="shared" si="2"/>
        <v>31750</v>
      </c>
      <c r="J146" s="89"/>
      <c r="K146" s="89"/>
      <c r="L146" s="89"/>
      <c r="M146" s="89"/>
      <c r="N146" s="196"/>
    </row>
    <row r="147" spans="1:14" x14ac:dyDescent="0.25">
      <c r="A147" s="202"/>
      <c r="B147" s="193"/>
      <c r="C147" s="193" t="s">
        <v>201</v>
      </c>
      <c r="D147" s="193"/>
      <c r="E147" s="193" t="s">
        <v>64</v>
      </c>
      <c r="F147" s="89"/>
      <c r="G147" s="89"/>
      <c r="H147" s="194">
        <v>27000</v>
      </c>
      <c r="I147" s="203">
        <f t="shared" si="2"/>
        <v>34290</v>
      </c>
      <c r="J147" s="89"/>
      <c r="K147" s="89"/>
      <c r="L147" s="89"/>
      <c r="M147" s="89"/>
      <c r="N147" s="196"/>
    </row>
    <row r="148" spans="1:14" x14ac:dyDescent="0.25">
      <c r="A148" s="206"/>
      <c r="B148" s="207"/>
      <c r="C148" s="207" t="s">
        <v>202</v>
      </c>
      <c r="D148" s="207"/>
      <c r="E148" s="207" t="s">
        <v>64</v>
      </c>
      <c r="F148" s="209"/>
      <c r="G148" s="209"/>
      <c r="H148" s="210">
        <v>40000</v>
      </c>
      <c r="I148" s="211">
        <f t="shared" si="2"/>
        <v>50800</v>
      </c>
      <c r="J148" s="209"/>
      <c r="K148" s="209"/>
      <c r="L148" s="209"/>
      <c r="M148" s="209"/>
      <c r="N148" s="212"/>
    </row>
    <row r="149" spans="1:14" x14ac:dyDescent="0.25">
      <c r="A149" s="193"/>
      <c r="B149" s="193"/>
      <c r="C149" s="193"/>
      <c r="D149" s="193"/>
      <c r="E149" s="193"/>
      <c r="F149" s="89"/>
      <c r="G149" s="89"/>
      <c r="H149" s="194"/>
      <c r="I149" s="195"/>
      <c r="J149" s="89"/>
      <c r="K149" s="89"/>
      <c r="L149" s="89"/>
      <c r="M149" s="89"/>
      <c r="N149" s="89"/>
    </row>
    <row r="150" spans="1:14" x14ac:dyDescent="0.25">
      <c r="A150" s="213" t="s">
        <v>203</v>
      </c>
      <c r="B150" s="214"/>
      <c r="C150" s="214"/>
      <c r="D150" s="214"/>
      <c r="E150" s="214"/>
      <c r="F150" s="187"/>
      <c r="G150" s="187"/>
      <c r="H150" s="215"/>
      <c r="I150" s="188"/>
      <c r="J150" s="187"/>
      <c r="K150" s="187"/>
      <c r="L150" s="187"/>
      <c r="M150" s="187"/>
      <c r="N150" s="189"/>
    </row>
    <row r="151" spans="1:14" ht="60" x14ac:dyDescent="0.25">
      <c r="A151" s="232" t="s">
        <v>204</v>
      </c>
      <c r="B151" s="193"/>
      <c r="C151" s="193"/>
      <c r="D151" s="193"/>
      <c r="E151" s="193"/>
      <c r="F151" s="89"/>
      <c r="G151" s="89"/>
      <c r="H151" s="194"/>
      <c r="I151" s="195"/>
      <c r="J151" s="89"/>
      <c r="K151" s="89"/>
      <c r="L151" s="89"/>
      <c r="M151" s="89"/>
      <c r="N151" s="196"/>
    </row>
    <row r="152" spans="1:14" x14ac:dyDescent="0.25">
      <c r="A152" s="204" t="s">
        <v>205</v>
      </c>
      <c r="B152" s="193"/>
      <c r="C152" s="193"/>
      <c r="D152" s="193"/>
      <c r="E152" s="193"/>
      <c r="F152" s="89"/>
      <c r="G152" s="89"/>
      <c r="H152" s="194"/>
      <c r="I152" s="195"/>
      <c r="J152" s="89"/>
      <c r="K152" s="89"/>
      <c r="L152" s="89"/>
      <c r="M152" s="89"/>
      <c r="N152" s="196"/>
    </row>
    <row r="153" spans="1:14" ht="30" x14ac:dyDescent="0.25">
      <c r="A153" s="202"/>
      <c r="B153" s="200" t="s">
        <v>81</v>
      </c>
      <c r="C153" s="201" t="s">
        <v>206</v>
      </c>
      <c r="D153" s="201"/>
      <c r="E153" s="193" t="s">
        <v>12</v>
      </c>
      <c r="F153" s="89"/>
      <c r="G153" s="89"/>
      <c r="H153" s="194">
        <v>83000</v>
      </c>
      <c r="I153" s="195">
        <f t="shared" si="2"/>
        <v>105410</v>
      </c>
      <c r="J153" s="89"/>
      <c r="K153" s="89"/>
      <c r="L153" s="89"/>
      <c r="M153" s="89"/>
      <c r="N153" s="196"/>
    </row>
    <row r="154" spans="1:14" ht="45" x14ac:dyDescent="0.25">
      <c r="A154" s="202"/>
      <c r="B154" s="200" t="s">
        <v>81</v>
      </c>
      <c r="C154" s="201" t="s">
        <v>207</v>
      </c>
      <c r="D154" s="201"/>
      <c r="E154" s="193" t="s">
        <v>64</v>
      </c>
      <c r="F154" s="89"/>
      <c r="G154" s="89"/>
      <c r="H154" s="194">
        <v>75000</v>
      </c>
      <c r="I154" s="195">
        <f t="shared" si="2"/>
        <v>95250</v>
      </c>
      <c r="J154" s="89"/>
      <c r="K154" s="89"/>
      <c r="L154" s="89"/>
      <c r="M154" s="89"/>
      <c r="N154" s="196"/>
    </row>
    <row r="155" spans="1:14" ht="45" x14ac:dyDescent="0.25">
      <c r="A155" s="206"/>
      <c r="B155" s="222" t="s">
        <v>81</v>
      </c>
      <c r="C155" s="235" t="s">
        <v>208</v>
      </c>
      <c r="D155" s="235"/>
      <c r="E155" s="207" t="s">
        <v>64</v>
      </c>
      <c r="F155" s="209"/>
      <c r="G155" s="209"/>
      <c r="H155" s="210">
        <v>120000</v>
      </c>
      <c r="I155" s="211">
        <f t="shared" si="2"/>
        <v>152400</v>
      </c>
      <c r="J155" s="209"/>
      <c r="K155" s="209"/>
      <c r="L155" s="209"/>
      <c r="M155" s="209"/>
      <c r="N155" s="212"/>
    </row>
    <row r="156" spans="1:14" x14ac:dyDescent="0.25">
      <c r="A156" s="193"/>
      <c r="B156" s="200"/>
      <c r="C156" s="201"/>
      <c r="D156" s="201"/>
      <c r="E156" s="193"/>
      <c r="F156" s="89"/>
      <c r="G156" s="89"/>
      <c r="H156" s="194"/>
      <c r="I156" s="195"/>
      <c r="J156" s="89"/>
      <c r="K156" s="89"/>
      <c r="L156" s="89"/>
      <c r="M156" s="89"/>
      <c r="N156" s="89"/>
    </row>
    <row r="157" spans="1:14" x14ac:dyDescent="0.25">
      <c r="A157" s="213" t="s">
        <v>209</v>
      </c>
      <c r="B157" s="214"/>
      <c r="C157" s="214"/>
      <c r="D157" s="214"/>
      <c r="E157" s="214"/>
      <c r="F157" s="187"/>
      <c r="G157" s="187"/>
      <c r="H157" s="215"/>
      <c r="I157" s="188"/>
      <c r="J157" s="187"/>
      <c r="K157" s="187"/>
      <c r="L157" s="187"/>
      <c r="M157" s="187"/>
      <c r="N157" s="189"/>
    </row>
    <row r="158" spans="1:14" x14ac:dyDescent="0.25">
      <c r="A158" s="204" t="s">
        <v>210</v>
      </c>
      <c r="B158" s="193"/>
      <c r="C158" s="193"/>
      <c r="D158" s="193"/>
      <c r="E158" s="193"/>
      <c r="F158" s="89"/>
      <c r="G158" s="89"/>
      <c r="H158" s="194"/>
      <c r="I158" s="195"/>
      <c r="J158" s="89"/>
      <c r="K158" s="89"/>
      <c r="L158" s="89"/>
      <c r="M158" s="89"/>
      <c r="N158" s="196"/>
    </row>
    <row r="159" spans="1:14" ht="45" x14ac:dyDescent="0.25">
      <c r="A159" s="232" t="s">
        <v>211</v>
      </c>
      <c r="B159" s="193"/>
      <c r="C159" s="193"/>
      <c r="D159" s="193"/>
      <c r="E159" s="193"/>
      <c r="F159" s="89"/>
      <c r="G159" s="89"/>
      <c r="H159" s="194"/>
      <c r="I159" s="195"/>
      <c r="J159" s="89"/>
      <c r="K159" s="89"/>
      <c r="L159" s="89"/>
      <c r="M159" s="89"/>
      <c r="N159" s="196"/>
    </row>
    <row r="160" spans="1:14" x14ac:dyDescent="0.25">
      <c r="A160" s="202"/>
      <c r="B160" s="193"/>
      <c r="C160" s="193"/>
      <c r="D160" s="193"/>
      <c r="E160" s="193"/>
      <c r="F160" s="89"/>
      <c r="G160" s="89"/>
      <c r="H160" s="194"/>
      <c r="I160" s="195"/>
      <c r="J160" s="89"/>
      <c r="K160" s="89"/>
      <c r="L160" s="89"/>
      <c r="M160" s="89"/>
      <c r="N160" s="196"/>
    </row>
    <row r="161" spans="1:14" x14ac:dyDescent="0.25">
      <c r="A161" s="204" t="s">
        <v>212</v>
      </c>
      <c r="B161" s="200" t="s">
        <v>81</v>
      </c>
      <c r="C161" s="193" t="s">
        <v>213</v>
      </c>
      <c r="D161" s="193"/>
      <c r="E161" s="193" t="s">
        <v>12</v>
      </c>
      <c r="F161" s="89"/>
      <c r="G161" s="89"/>
      <c r="H161" s="194">
        <v>300</v>
      </c>
      <c r="I161" s="195">
        <f t="shared" si="2"/>
        <v>381</v>
      </c>
      <c r="J161" s="89"/>
      <c r="K161" s="89"/>
      <c r="L161" s="89"/>
      <c r="M161" s="89"/>
      <c r="N161" s="196"/>
    </row>
    <row r="162" spans="1:14" x14ac:dyDescent="0.25">
      <c r="A162" s="202" t="s">
        <v>214</v>
      </c>
      <c r="B162" s="200" t="s">
        <v>81</v>
      </c>
      <c r="C162" s="193" t="s">
        <v>215</v>
      </c>
      <c r="D162" s="193"/>
      <c r="E162" s="193" t="s">
        <v>12</v>
      </c>
      <c r="F162" s="89"/>
      <c r="G162" s="89"/>
      <c r="H162" s="194">
        <v>600</v>
      </c>
      <c r="I162" s="195">
        <f t="shared" si="2"/>
        <v>762</v>
      </c>
      <c r="J162" s="89"/>
      <c r="K162" s="89"/>
      <c r="L162" s="89"/>
      <c r="M162" s="89"/>
      <c r="N162" s="196"/>
    </row>
    <row r="163" spans="1:14" x14ac:dyDescent="0.25">
      <c r="A163" s="202"/>
      <c r="B163" s="193"/>
      <c r="C163" s="193"/>
      <c r="D163" s="193"/>
      <c r="E163" s="193"/>
      <c r="F163" s="89"/>
      <c r="G163" s="89"/>
      <c r="H163" s="194"/>
      <c r="I163" s="195"/>
      <c r="J163" s="89"/>
      <c r="K163" s="89"/>
      <c r="L163" s="89"/>
      <c r="M163" s="89"/>
      <c r="N163" s="196"/>
    </row>
    <row r="164" spans="1:14" x14ac:dyDescent="0.25">
      <c r="A164" s="204" t="s">
        <v>216</v>
      </c>
      <c r="B164" s="200" t="s">
        <v>81</v>
      </c>
      <c r="C164" s="193" t="s">
        <v>217</v>
      </c>
      <c r="D164" s="193"/>
      <c r="E164" s="193" t="s">
        <v>12</v>
      </c>
      <c r="F164" s="89"/>
      <c r="G164" s="89"/>
      <c r="H164" s="194">
        <v>600</v>
      </c>
      <c r="I164" s="195">
        <f t="shared" si="2"/>
        <v>762</v>
      </c>
      <c r="J164" s="89"/>
      <c r="K164" s="89"/>
      <c r="L164" s="89"/>
      <c r="M164" s="89"/>
      <c r="N164" s="196"/>
    </row>
    <row r="165" spans="1:14" x14ac:dyDescent="0.25">
      <c r="A165" s="202"/>
      <c r="B165" s="193"/>
      <c r="C165" s="193"/>
      <c r="D165" s="193"/>
      <c r="E165" s="193"/>
      <c r="F165" s="89"/>
      <c r="G165" s="89"/>
      <c r="H165" s="194"/>
      <c r="I165" s="195"/>
      <c r="J165" s="89"/>
      <c r="K165" s="89"/>
      <c r="L165" s="89"/>
      <c r="M165" s="89"/>
      <c r="N165" s="196"/>
    </row>
    <row r="166" spans="1:14" ht="30" x14ac:dyDescent="0.25">
      <c r="A166" s="204" t="s">
        <v>218</v>
      </c>
      <c r="B166" s="200" t="s">
        <v>81</v>
      </c>
      <c r="C166" s="201" t="s">
        <v>219</v>
      </c>
      <c r="D166" s="201"/>
      <c r="E166" s="193" t="s">
        <v>12</v>
      </c>
      <c r="F166" s="89"/>
      <c r="G166" s="89"/>
      <c r="H166" s="194">
        <v>1500</v>
      </c>
      <c r="I166" s="195">
        <f t="shared" si="2"/>
        <v>1905</v>
      </c>
      <c r="J166" s="89"/>
      <c r="K166" s="89"/>
      <c r="L166" s="89"/>
      <c r="M166" s="89"/>
      <c r="N166" s="196"/>
    </row>
    <row r="167" spans="1:14" ht="30" x14ac:dyDescent="0.25">
      <c r="A167" s="234" t="s">
        <v>220</v>
      </c>
      <c r="B167" s="200" t="s">
        <v>81</v>
      </c>
      <c r="C167" s="201" t="s">
        <v>221</v>
      </c>
      <c r="D167" s="201"/>
      <c r="E167" s="193" t="s">
        <v>12</v>
      </c>
      <c r="F167" s="89"/>
      <c r="G167" s="89"/>
      <c r="H167" s="194">
        <v>1600</v>
      </c>
      <c r="I167" s="195">
        <f t="shared" si="2"/>
        <v>2032</v>
      </c>
      <c r="J167" s="89"/>
      <c r="K167" s="89"/>
      <c r="L167" s="89"/>
      <c r="M167" s="89"/>
      <c r="N167" s="196"/>
    </row>
    <row r="168" spans="1:14" ht="30" x14ac:dyDescent="0.25">
      <c r="A168" s="202"/>
      <c r="B168" s="200" t="s">
        <v>81</v>
      </c>
      <c r="C168" s="201" t="s">
        <v>222</v>
      </c>
      <c r="D168" s="201"/>
      <c r="E168" s="193" t="s">
        <v>12</v>
      </c>
      <c r="F168" s="89"/>
      <c r="G168" s="89"/>
      <c r="H168" s="194">
        <v>1300</v>
      </c>
      <c r="I168" s="195">
        <f t="shared" si="2"/>
        <v>1651</v>
      </c>
      <c r="J168" s="89"/>
      <c r="K168" s="89"/>
      <c r="L168" s="89"/>
      <c r="M168" s="89"/>
      <c r="N168" s="196"/>
    </row>
    <row r="169" spans="1:14" x14ac:dyDescent="0.25">
      <c r="A169" s="202"/>
      <c r="B169" s="193"/>
      <c r="C169" s="193"/>
      <c r="D169" s="193"/>
      <c r="E169" s="193"/>
      <c r="F169" s="89"/>
      <c r="G169" s="89"/>
      <c r="H169" s="194"/>
      <c r="I169" s="195"/>
      <c r="J169" s="89"/>
      <c r="K169" s="89"/>
      <c r="L169" s="89"/>
      <c r="M169" s="89"/>
      <c r="N169" s="196"/>
    </row>
    <row r="170" spans="1:14" x14ac:dyDescent="0.25">
      <c r="A170" s="204" t="s">
        <v>223</v>
      </c>
      <c r="B170" s="200" t="s">
        <v>81</v>
      </c>
      <c r="C170" s="193" t="s">
        <v>224</v>
      </c>
      <c r="D170" s="193"/>
      <c r="E170" s="193" t="s">
        <v>12</v>
      </c>
      <c r="F170" s="89"/>
      <c r="G170" s="89"/>
      <c r="H170" s="194">
        <v>600</v>
      </c>
      <c r="I170" s="195">
        <f t="shared" si="2"/>
        <v>762</v>
      </c>
      <c r="J170" s="89"/>
      <c r="K170" s="89"/>
      <c r="L170" s="89"/>
      <c r="M170" s="89"/>
      <c r="N170" s="196"/>
    </row>
    <row r="171" spans="1:14" x14ac:dyDescent="0.25">
      <c r="A171" s="202" t="s">
        <v>225</v>
      </c>
      <c r="B171" s="200" t="s">
        <v>81</v>
      </c>
      <c r="C171" s="193" t="s">
        <v>226</v>
      </c>
      <c r="D171" s="193"/>
      <c r="E171" s="193" t="s">
        <v>12</v>
      </c>
      <c r="F171" s="89"/>
      <c r="G171" s="89"/>
      <c r="H171" s="194">
        <v>1700</v>
      </c>
      <c r="I171" s="195">
        <f t="shared" si="2"/>
        <v>2159</v>
      </c>
      <c r="J171" s="89"/>
      <c r="K171" s="89"/>
      <c r="L171" s="89"/>
      <c r="M171" s="89"/>
      <c r="N171" s="196"/>
    </row>
    <row r="172" spans="1:14" x14ac:dyDescent="0.25">
      <c r="A172" s="202"/>
      <c r="B172" s="200" t="s">
        <v>81</v>
      </c>
      <c r="C172" s="193" t="s">
        <v>227</v>
      </c>
      <c r="D172" s="193"/>
      <c r="E172" s="193" t="s">
        <v>12</v>
      </c>
      <c r="F172" s="89"/>
      <c r="G172" s="89"/>
      <c r="H172" s="194">
        <v>800</v>
      </c>
      <c r="I172" s="195">
        <f t="shared" si="2"/>
        <v>1016</v>
      </c>
      <c r="J172" s="89"/>
      <c r="K172" s="89"/>
      <c r="L172" s="89"/>
      <c r="M172" s="89"/>
      <c r="N172" s="196"/>
    </row>
    <row r="173" spans="1:14" x14ac:dyDescent="0.25">
      <c r="A173" s="206"/>
      <c r="B173" s="222" t="s">
        <v>81</v>
      </c>
      <c r="C173" s="207" t="s">
        <v>228</v>
      </c>
      <c r="D173" s="207"/>
      <c r="E173" s="236" t="s">
        <v>66</v>
      </c>
      <c r="F173" s="209"/>
      <c r="G173" s="209"/>
      <c r="H173" s="210">
        <v>800</v>
      </c>
      <c r="I173" s="211">
        <f t="shared" si="2"/>
        <v>1016</v>
      </c>
      <c r="J173" s="209"/>
      <c r="K173" s="209"/>
      <c r="L173" s="209"/>
      <c r="M173" s="209"/>
      <c r="N173" s="212"/>
    </row>
    <row r="174" spans="1:14" x14ac:dyDescent="0.25">
      <c r="A174" s="193"/>
      <c r="B174" s="200"/>
      <c r="C174" s="193"/>
      <c r="D174" s="193"/>
      <c r="E174" s="221"/>
      <c r="F174" s="89"/>
      <c r="G174" s="89"/>
      <c r="H174" s="194"/>
      <c r="I174" s="195"/>
      <c r="J174" s="89"/>
      <c r="K174" s="89"/>
      <c r="L174" s="89"/>
      <c r="M174" s="89"/>
      <c r="N174" s="89"/>
    </row>
    <row r="175" spans="1:14" x14ac:dyDescent="0.25">
      <c r="A175" s="213" t="s">
        <v>229</v>
      </c>
      <c r="B175" s="214"/>
      <c r="C175" s="214"/>
      <c r="D175" s="214"/>
      <c r="E175" s="214"/>
      <c r="F175" s="187"/>
      <c r="G175" s="187"/>
      <c r="H175" s="215"/>
      <c r="I175" s="188"/>
      <c r="J175" s="187"/>
      <c r="K175" s="187"/>
      <c r="L175" s="187"/>
      <c r="M175" s="187"/>
      <c r="N175" s="189"/>
    </row>
    <row r="176" spans="1:14" x14ac:dyDescent="0.25">
      <c r="A176" s="204" t="s">
        <v>230</v>
      </c>
      <c r="B176" s="193"/>
      <c r="C176" s="193"/>
      <c r="D176" s="193"/>
      <c r="E176" s="193"/>
      <c r="F176" s="89"/>
      <c r="G176" s="89"/>
      <c r="H176" s="194"/>
      <c r="I176" s="195"/>
      <c r="J176" s="89"/>
      <c r="K176" s="89"/>
      <c r="L176" s="89"/>
      <c r="M176" s="89"/>
      <c r="N176" s="196"/>
    </row>
    <row r="177" spans="1:14" x14ac:dyDescent="0.25">
      <c r="A177" s="202"/>
      <c r="B177" s="193"/>
      <c r="C177" s="193"/>
      <c r="D177" s="193"/>
      <c r="E177" s="193"/>
      <c r="F177" s="89"/>
      <c r="G177" s="89"/>
      <c r="H177" s="194"/>
      <c r="I177" s="195"/>
      <c r="J177" s="89"/>
      <c r="K177" s="89"/>
      <c r="L177" s="89"/>
      <c r="M177" s="89"/>
      <c r="N177" s="196"/>
    </row>
    <row r="178" spans="1:14" ht="30" x14ac:dyDescent="0.25">
      <c r="A178" s="129" t="s">
        <v>231</v>
      </c>
      <c r="B178" s="200" t="s">
        <v>81</v>
      </c>
      <c r="C178" s="201" t="s">
        <v>232</v>
      </c>
      <c r="D178" s="201"/>
      <c r="E178" s="193" t="s">
        <v>12</v>
      </c>
      <c r="F178" s="89"/>
      <c r="G178" s="89"/>
      <c r="H178" s="194">
        <v>2300</v>
      </c>
      <c r="I178" s="203">
        <f t="shared" si="2"/>
        <v>2921</v>
      </c>
      <c r="J178" s="89"/>
      <c r="K178" s="89"/>
      <c r="L178" s="89"/>
      <c r="M178" s="89"/>
      <c r="N178" s="196"/>
    </row>
    <row r="179" spans="1:14" x14ac:dyDescent="0.25">
      <c r="A179" s="202"/>
      <c r="B179" s="200" t="s">
        <v>81</v>
      </c>
      <c r="C179" s="193" t="s">
        <v>233</v>
      </c>
      <c r="D179" s="193"/>
      <c r="E179" s="193" t="s">
        <v>12</v>
      </c>
      <c r="F179" s="89"/>
      <c r="G179" s="89"/>
      <c r="H179" s="194">
        <v>850</v>
      </c>
      <c r="I179" s="203">
        <f t="shared" si="2"/>
        <v>1079.5</v>
      </c>
      <c r="J179" s="89"/>
      <c r="K179" s="89"/>
      <c r="L179" s="89"/>
      <c r="M179" s="89"/>
      <c r="N179" s="196"/>
    </row>
    <row r="180" spans="1:14" x14ac:dyDescent="0.25">
      <c r="A180" s="202"/>
      <c r="B180" s="200" t="s">
        <v>81</v>
      </c>
      <c r="C180" s="193" t="s">
        <v>234</v>
      </c>
      <c r="D180" s="193"/>
      <c r="E180" s="193" t="s">
        <v>12</v>
      </c>
      <c r="F180" s="89"/>
      <c r="G180" s="89"/>
      <c r="H180" s="194">
        <v>6800</v>
      </c>
      <c r="I180" s="203">
        <f t="shared" si="2"/>
        <v>8636</v>
      </c>
      <c r="J180" s="89"/>
      <c r="K180" s="89"/>
      <c r="L180" s="89"/>
      <c r="M180" s="89"/>
      <c r="N180" s="196"/>
    </row>
    <row r="181" spans="1:14" x14ac:dyDescent="0.25">
      <c r="A181" s="202"/>
      <c r="B181" s="193"/>
      <c r="C181" s="193"/>
      <c r="D181" s="193"/>
      <c r="E181" s="193"/>
      <c r="F181" s="89"/>
      <c r="G181" s="89"/>
      <c r="H181" s="194"/>
      <c r="I181" s="195"/>
      <c r="J181" s="89"/>
      <c r="K181" s="89"/>
      <c r="L181" s="89"/>
      <c r="M181" s="89"/>
      <c r="N181" s="196"/>
    </row>
    <row r="182" spans="1:14" ht="30" x14ac:dyDescent="0.25">
      <c r="A182" s="129" t="s">
        <v>235</v>
      </c>
      <c r="B182" s="200" t="s">
        <v>81</v>
      </c>
      <c r="C182" s="193" t="s">
        <v>236</v>
      </c>
      <c r="D182" s="193"/>
      <c r="E182" s="193" t="s">
        <v>12</v>
      </c>
      <c r="F182" s="89"/>
      <c r="G182" s="89"/>
      <c r="H182" s="194">
        <v>2500</v>
      </c>
      <c r="I182" s="195">
        <f t="shared" si="2"/>
        <v>3175</v>
      </c>
      <c r="J182" s="89"/>
      <c r="K182" s="89"/>
      <c r="L182" s="89"/>
      <c r="M182" s="89"/>
      <c r="N182" s="196"/>
    </row>
    <row r="183" spans="1:14" x14ac:dyDescent="0.25">
      <c r="A183" s="202"/>
      <c r="B183" s="200" t="s">
        <v>81</v>
      </c>
      <c r="C183" s="193" t="s">
        <v>237</v>
      </c>
      <c r="D183" s="193"/>
      <c r="E183" s="193" t="s">
        <v>12</v>
      </c>
      <c r="F183" s="89"/>
      <c r="G183" s="89"/>
      <c r="H183" s="194">
        <v>1800</v>
      </c>
      <c r="I183" s="195">
        <f t="shared" si="2"/>
        <v>2286</v>
      </c>
      <c r="J183" s="89"/>
      <c r="K183" s="89"/>
      <c r="L183" s="89"/>
      <c r="M183" s="89"/>
      <c r="N183" s="196"/>
    </row>
    <row r="184" spans="1:14" x14ac:dyDescent="0.25">
      <c r="A184" s="202"/>
      <c r="B184" s="193"/>
      <c r="C184" s="193"/>
      <c r="D184" s="193"/>
      <c r="E184" s="193"/>
      <c r="F184" s="89"/>
      <c r="G184" s="89"/>
      <c r="H184" s="194"/>
      <c r="I184" s="195"/>
      <c r="J184" s="89"/>
      <c r="K184" s="89"/>
      <c r="L184" s="89"/>
      <c r="M184" s="89"/>
      <c r="N184" s="196"/>
    </row>
    <row r="185" spans="1:14" x14ac:dyDescent="0.25">
      <c r="A185" s="204" t="s">
        <v>238</v>
      </c>
      <c r="B185" s="200" t="s">
        <v>81</v>
      </c>
      <c r="C185" s="193" t="s">
        <v>239</v>
      </c>
      <c r="D185" s="193"/>
      <c r="E185" s="193" t="s">
        <v>12</v>
      </c>
      <c r="F185" s="89"/>
      <c r="G185" s="89"/>
      <c r="H185" s="194">
        <v>3800</v>
      </c>
      <c r="I185" s="195">
        <f t="shared" si="2"/>
        <v>4826</v>
      </c>
      <c r="J185" s="89"/>
      <c r="K185" s="89"/>
      <c r="L185" s="89"/>
      <c r="M185" s="89"/>
      <c r="N185" s="196"/>
    </row>
    <row r="186" spans="1:14" x14ac:dyDescent="0.25">
      <c r="A186" s="202"/>
      <c r="B186" s="200"/>
      <c r="C186" s="193"/>
      <c r="D186" s="193"/>
      <c r="E186" s="193"/>
      <c r="F186" s="89"/>
      <c r="G186" s="89"/>
      <c r="H186" s="194"/>
      <c r="I186" s="195"/>
      <c r="J186" s="89"/>
      <c r="K186" s="89"/>
      <c r="L186" s="89"/>
      <c r="M186" s="89"/>
      <c r="N186" s="196"/>
    </row>
    <row r="187" spans="1:14" x14ac:dyDescent="0.25">
      <c r="A187" s="204" t="s">
        <v>240</v>
      </c>
      <c r="B187" s="193"/>
      <c r="C187" s="193"/>
      <c r="D187" s="193"/>
      <c r="E187" s="193"/>
      <c r="F187" s="89"/>
      <c r="G187" s="89"/>
      <c r="H187" s="194"/>
      <c r="I187" s="195"/>
      <c r="J187" s="89"/>
      <c r="K187" s="89"/>
      <c r="L187" s="89"/>
      <c r="M187" s="89"/>
      <c r="N187" s="196"/>
    </row>
    <row r="188" spans="1:14" x14ac:dyDescent="0.25">
      <c r="A188" s="245" t="s">
        <v>241</v>
      </c>
      <c r="B188" s="193"/>
      <c r="C188" s="193"/>
      <c r="D188" s="193"/>
      <c r="E188" s="193"/>
      <c r="F188" s="89"/>
      <c r="G188" s="89"/>
      <c r="H188" s="194"/>
      <c r="I188" s="195"/>
      <c r="J188" s="89"/>
      <c r="K188" s="89"/>
      <c r="L188" s="89"/>
      <c r="M188" s="89"/>
      <c r="N188" s="196"/>
    </row>
    <row r="189" spans="1:14" x14ac:dyDescent="0.25">
      <c r="A189" s="202"/>
      <c r="B189" s="193"/>
      <c r="C189" s="193"/>
      <c r="D189" s="193"/>
      <c r="E189" s="193"/>
      <c r="F189" s="89"/>
      <c r="G189" s="89"/>
      <c r="H189" s="194"/>
      <c r="I189" s="195"/>
      <c r="J189" s="89"/>
      <c r="K189" s="89"/>
      <c r="L189" s="89"/>
      <c r="M189" s="89"/>
      <c r="N189" s="196"/>
    </row>
    <row r="190" spans="1:14" ht="30" x14ac:dyDescent="0.25">
      <c r="A190" s="246" t="s">
        <v>242</v>
      </c>
      <c r="B190" s="200" t="s">
        <v>81</v>
      </c>
      <c r="C190" s="247" t="s">
        <v>243</v>
      </c>
      <c r="D190" s="247"/>
      <c r="E190" s="193" t="s">
        <v>12</v>
      </c>
      <c r="F190" s="89"/>
      <c r="G190" s="89"/>
      <c r="H190" s="194">
        <v>1500</v>
      </c>
      <c r="I190" s="195">
        <f t="shared" si="2"/>
        <v>1905</v>
      </c>
      <c r="J190" s="89"/>
      <c r="K190" s="89"/>
      <c r="L190" s="89"/>
      <c r="M190" s="89"/>
      <c r="N190" s="196"/>
    </row>
    <row r="191" spans="1:14" ht="30" x14ac:dyDescent="0.25">
      <c r="A191" s="202"/>
      <c r="B191" s="200" t="s">
        <v>81</v>
      </c>
      <c r="C191" s="247" t="s">
        <v>244</v>
      </c>
      <c r="D191" s="247"/>
      <c r="E191" s="193" t="s">
        <v>12</v>
      </c>
      <c r="F191" s="89"/>
      <c r="G191" s="89"/>
      <c r="H191" s="194">
        <v>2600</v>
      </c>
      <c r="I191" s="195">
        <f t="shared" si="2"/>
        <v>3302</v>
      </c>
      <c r="J191" s="89"/>
      <c r="K191" s="89"/>
      <c r="L191" s="89"/>
      <c r="M191" s="89"/>
      <c r="N191" s="196"/>
    </row>
    <row r="192" spans="1:14" x14ac:dyDescent="0.25">
      <c r="A192" s="202"/>
      <c r="B192" s="200" t="s">
        <v>81</v>
      </c>
      <c r="C192" s="248" t="s">
        <v>245</v>
      </c>
      <c r="D192" s="248"/>
      <c r="E192" s="193" t="s">
        <v>12</v>
      </c>
      <c r="F192" s="89"/>
      <c r="G192" s="89"/>
      <c r="H192" s="194">
        <v>1500</v>
      </c>
      <c r="I192" s="195">
        <f t="shared" si="2"/>
        <v>1905</v>
      </c>
      <c r="J192" s="89"/>
      <c r="K192" s="89"/>
      <c r="L192" s="89"/>
      <c r="M192" s="89"/>
      <c r="N192" s="196"/>
    </row>
    <row r="193" spans="1:14" ht="30" x14ac:dyDescent="0.25">
      <c r="A193" s="202"/>
      <c r="B193" s="200" t="s">
        <v>81</v>
      </c>
      <c r="C193" s="247" t="s">
        <v>246</v>
      </c>
      <c r="D193" s="247"/>
      <c r="E193" s="193" t="s">
        <v>12</v>
      </c>
      <c r="F193" s="89"/>
      <c r="G193" s="89"/>
      <c r="H193" s="194">
        <v>2800</v>
      </c>
      <c r="I193" s="195">
        <f t="shared" si="2"/>
        <v>3556</v>
      </c>
      <c r="J193" s="89"/>
      <c r="K193" s="89"/>
      <c r="L193" s="89"/>
      <c r="M193" s="89"/>
      <c r="N193" s="196"/>
    </row>
    <row r="194" spans="1:14" x14ac:dyDescent="0.25">
      <c r="A194" s="202"/>
      <c r="B194" s="200" t="s">
        <v>81</v>
      </c>
      <c r="C194" s="248" t="s">
        <v>247</v>
      </c>
      <c r="D194" s="248"/>
      <c r="E194" s="193" t="s">
        <v>12</v>
      </c>
      <c r="F194" s="89"/>
      <c r="G194" s="89"/>
      <c r="H194" s="194">
        <v>3500</v>
      </c>
      <c r="I194" s="195">
        <f t="shared" si="2"/>
        <v>4445</v>
      </c>
      <c r="J194" s="89"/>
      <c r="K194" s="89"/>
      <c r="L194" s="89"/>
      <c r="M194" s="89"/>
      <c r="N194" s="196"/>
    </row>
    <row r="195" spans="1:14" x14ac:dyDescent="0.25">
      <c r="A195" s="202"/>
      <c r="B195" s="200"/>
      <c r="C195" s="193"/>
      <c r="D195" s="193"/>
      <c r="E195" s="193"/>
      <c r="F195" s="89"/>
      <c r="G195" s="89"/>
      <c r="H195" s="194"/>
      <c r="I195" s="195"/>
      <c r="J195" s="89"/>
      <c r="K195" s="89"/>
      <c r="L195" s="89"/>
      <c r="M195" s="89"/>
      <c r="N195" s="196"/>
    </row>
    <row r="196" spans="1:14" ht="105" x14ac:dyDescent="0.25">
      <c r="A196" s="244" t="s">
        <v>248</v>
      </c>
      <c r="B196" s="200" t="s">
        <v>81</v>
      </c>
      <c r="C196" s="249" t="s">
        <v>249</v>
      </c>
      <c r="D196" s="249"/>
      <c r="E196" s="193" t="s">
        <v>12</v>
      </c>
      <c r="F196" s="89"/>
      <c r="G196" s="89"/>
      <c r="H196" s="230">
        <v>2800</v>
      </c>
      <c r="I196" s="195">
        <f t="shared" si="2"/>
        <v>3556</v>
      </c>
      <c r="J196" s="89"/>
      <c r="K196" s="89"/>
      <c r="L196" s="89"/>
      <c r="M196" s="89"/>
      <c r="N196" s="196"/>
    </row>
    <row r="197" spans="1:14" x14ac:dyDescent="0.25">
      <c r="A197" s="202"/>
      <c r="B197" s="193"/>
      <c r="C197" s="193"/>
      <c r="D197" s="193"/>
      <c r="E197" s="193"/>
      <c r="F197" s="89"/>
      <c r="G197" s="89"/>
      <c r="H197" s="194"/>
      <c r="I197" s="195"/>
      <c r="J197" s="89"/>
      <c r="K197" s="89"/>
      <c r="L197" s="89"/>
      <c r="M197" s="89"/>
      <c r="N197" s="196"/>
    </row>
    <row r="198" spans="1:14" ht="30" x14ac:dyDescent="0.25">
      <c r="A198" s="250" t="s">
        <v>250</v>
      </c>
      <c r="B198" s="200" t="s">
        <v>81</v>
      </c>
      <c r="C198" s="251" t="s">
        <v>251</v>
      </c>
      <c r="D198" s="251"/>
      <c r="E198" s="193" t="s">
        <v>12</v>
      </c>
      <c r="F198" s="89"/>
      <c r="G198" s="89"/>
      <c r="H198" s="194">
        <v>350</v>
      </c>
      <c r="I198" s="195">
        <f t="shared" si="2"/>
        <v>444.5</v>
      </c>
      <c r="J198" s="89"/>
      <c r="K198" s="89"/>
      <c r="L198" s="89"/>
      <c r="M198" s="89"/>
      <c r="N198" s="196"/>
    </row>
    <row r="199" spans="1:14" ht="30" x14ac:dyDescent="0.25">
      <c r="A199" s="202"/>
      <c r="B199" s="200" t="s">
        <v>81</v>
      </c>
      <c r="C199" s="251" t="s">
        <v>252</v>
      </c>
      <c r="D199" s="251"/>
      <c r="E199" s="193" t="s">
        <v>12</v>
      </c>
      <c r="F199" s="89"/>
      <c r="G199" s="89"/>
      <c r="H199" s="194">
        <v>1600</v>
      </c>
      <c r="I199" s="195">
        <f t="shared" si="2"/>
        <v>2032</v>
      </c>
      <c r="J199" s="89"/>
      <c r="K199" s="89"/>
      <c r="L199" s="89"/>
      <c r="M199" s="89"/>
      <c r="N199" s="196"/>
    </row>
    <row r="200" spans="1:14" x14ac:dyDescent="0.25">
      <c r="A200" s="202"/>
      <c r="B200" s="193"/>
      <c r="C200" s="193"/>
      <c r="D200" s="193"/>
      <c r="E200" s="193"/>
      <c r="F200" s="89"/>
      <c r="G200" s="89"/>
      <c r="H200" s="194"/>
      <c r="I200" s="195"/>
      <c r="J200" s="89"/>
      <c r="K200" s="89"/>
      <c r="L200" s="89"/>
      <c r="M200" s="89"/>
      <c r="N200" s="196"/>
    </row>
    <row r="201" spans="1:14" x14ac:dyDescent="0.25">
      <c r="A201" s="204" t="s">
        <v>253</v>
      </c>
      <c r="B201" s="193"/>
      <c r="C201" s="193"/>
      <c r="D201" s="193"/>
      <c r="E201" s="193"/>
      <c r="F201" s="89"/>
      <c r="G201" s="89"/>
      <c r="H201" s="194"/>
      <c r="I201" s="195"/>
      <c r="J201" s="89"/>
      <c r="K201" s="89"/>
      <c r="L201" s="89"/>
      <c r="M201" s="89"/>
      <c r="N201" s="196"/>
    </row>
    <row r="202" spans="1:14" ht="60" x14ac:dyDescent="0.25">
      <c r="A202" s="234" t="s">
        <v>254</v>
      </c>
      <c r="B202" s="193"/>
      <c r="C202" s="193"/>
      <c r="D202" s="193"/>
      <c r="E202" s="193"/>
      <c r="F202" s="89"/>
      <c r="G202" s="89"/>
      <c r="H202" s="194"/>
      <c r="I202" s="195"/>
      <c r="J202" s="89"/>
      <c r="K202" s="89"/>
      <c r="L202" s="89"/>
      <c r="M202" s="89"/>
      <c r="N202" s="196"/>
    </row>
    <row r="203" spans="1:14" x14ac:dyDescent="0.25">
      <c r="A203" s="204"/>
      <c r="B203" s="200" t="s">
        <v>81</v>
      </c>
      <c r="C203" s="193" t="s">
        <v>255</v>
      </c>
      <c r="D203" s="193"/>
      <c r="E203" s="193" t="s">
        <v>11</v>
      </c>
      <c r="F203" s="89"/>
      <c r="G203" s="89"/>
      <c r="H203" s="194">
        <v>10000</v>
      </c>
      <c r="I203" s="195">
        <f t="shared" si="2"/>
        <v>12700</v>
      </c>
      <c r="J203" s="89"/>
      <c r="K203" s="89"/>
      <c r="L203" s="89"/>
      <c r="M203" s="89"/>
      <c r="N203" s="196"/>
    </row>
    <row r="204" spans="1:14" x14ac:dyDescent="0.25">
      <c r="A204" s="202"/>
      <c r="B204" s="200" t="s">
        <v>81</v>
      </c>
      <c r="C204" s="193" t="s">
        <v>256</v>
      </c>
      <c r="D204" s="193"/>
      <c r="E204" s="193" t="s">
        <v>11</v>
      </c>
      <c r="F204" s="89"/>
      <c r="G204" s="89"/>
      <c r="H204" s="194">
        <v>6500</v>
      </c>
      <c r="I204" s="195">
        <f t="shared" ref="I204:I218" si="3">1.27*H204</f>
        <v>8255</v>
      </c>
      <c r="J204" s="89"/>
      <c r="K204" s="89"/>
      <c r="L204" s="89"/>
      <c r="M204" s="89"/>
      <c r="N204" s="196"/>
    </row>
    <row r="205" spans="1:14" x14ac:dyDescent="0.25">
      <c r="A205" s="202"/>
      <c r="B205" s="200" t="s">
        <v>81</v>
      </c>
      <c r="C205" s="193" t="s">
        <v>257</v>
      </c>
      <c r="D205" s="193"/>
      <c r="E205" s="193" t="s">
        <v>11</v>
      </c>
      <c r="F205" s="89"/>
      <c r="G205" s="89"/>
      <c r="H205" s="194">
        <v>13000</v>
      </c>
      <c r="I205" s="195">
        <f t="shared" si="3"/>
        <v>16510</v>
      </c>
      <c r="J205" s="89"/>
      <c r="K205" s="89"/>
      <c r="L205" s="89"/>
      <c r="M205" s="89"/>
      <c r="N205" s="196"/>
    </row>
    <row r="206" spans="1:14" x14ac:dyDescent="0.25">
      <c r="A206" s="202"/>
      <c r="B206" s="200" t="s">
        <v>81</v>
      </c>
      <c r="C206" s="193" t="s">
        <v>258</v>
      </c>
      <c r="D206" s="193"/>
      <c r="E206" s="193" t="s">
        <v>12</v>
      </c>
      <c r="F206" s="89"/>
      <c r="G206" s="89"/>
      <c r="H206" s="194">
        <v>1600</v>
      </c>
      <c r="I206" s="195">
        <f t="shared" si="3"/>
        <v>2032</v>
      </c>
      <c r="J206" s="89"/>
      <c r="K206" s="89"/>
      <c r="L206" s="89"/>
      <c r="M206" s="89"/>
      <c r="N206" s="196"/>
    </row>
    <row r="207" spans="1:14" x14ac:dyDescent="0.25">
      <c r="A207" s="202"/>
      <c r="B207" s="200" t="s">
        <v>81</v>
      </c>
      <c r="C207" s="193" t="s">
        <v>259</v>
      </c>
      <c r="D207" s="193"/>
      <c r="E207" s="193" t="s">
        <v>12</v>
      </c>
      <c r="F207" s="89"/>
      <c r="G207" s="89"/>
      <c r="H207" s="194">
        <v>1200</v>
      </c>
      <c r="I207" s="195">
        <f t="shared" si="3"/>
        <v>1524</v>
      </c>
      <c r="J207" s="89"/>
      <c r="K207" s="89"/>
      <c r="L207" s="89"/>
      <c r="M207" s="89"/>
      <c r="N207" s="196"/>
    </row>
    <row r="208" spans="1:14" x14ac:dyDescent="0.25">
      <c r="A208" s="204"/>
      <c r="B208" s="200" t="s">
        <v>81</v>
      </c>
      <c r="C208" s="193" t="s">
        <v>260</v>
      </c>
      <c r="D208" s="193"/>
      <c r="E208" s="193" t="s">
        <v>12</v>
      </c>
      <c r="F208" s="89"/>
      <c r="G208" s="89"/>
      <c r="H208" s="194">
        <v>2500</v>
      </c>
      <c r="I208" s="195">
        <f t="shared" si="3"/>
        <v>3175</v>
      </c>
      <c r="J208" s="89"/>
      <c r="K208" s="89"/>
      <c r="L208" s="89"/>
      <c r="M208" s="89"/>
      <c r="N208" s="196"/>
    </row>
    <row r="209" spans="1:14" ht="30" x14ac:dyDescent="0.25">
      <c r="A209" s="202"/>
      <c r="B209" s="200" t="s">
        <v>81</v>
      </c>
      <c r="C209" s="201" t="s">
        <v>261</v>
      </c>
      <c r="D209" s="201"/>
      <c r="E209" s="193" t="s">
        <v>12</v>
      </c>
      <c r="F209" s="89"/>
      <c r="G209" s="89"/>
      <c r="H209" s="194">
        <v>900</v>
      </c>
      <c r="I209" s="195">
        <f t="shared" si="3"/>
        <v>1143</v>
      </c>
      <c r="J209" s="89"/>
      <c r="K209" s="89"/>
      <c r="L209" s="89"/>
      <c r="M209" s="89"/>
      <c r="N209" s="196"/>
    </row>
    <row r="210" spans="1:14" x14ac:dyDescent="0.25">
      <c r="A210" s="202"/>
      <c r="B210" s="200" t="s">
        <v>81</v>
      </c>
      <c r="C210" s="193" t="s">
        <v>262</v>
      </c>
      <c r="D210" s="193"/>
      <c r="E210" s="193" t="s">
        <v>12</v>
      </c>
      <c r="F210" s="89"/>
      <c r="G210" s="89"/>
      <c r="H210" s="194">
        <v>1000</v>
      </c>
      <c r="I210" s="195">
        <f t="shared" si="3"/>
        <v>1270</v>
      </c>
      <c r="J210" s="89"/>
      <c r="K210" s="89"/>
      <c r="L210" s="89"/>
      <c r="M210" s="89"/>
      <c r="N210" s="196"/>
    </row>
    <row r="211" spans="1:14" x14ac:dyDescent="0.25">
      <c r="A211" s="204"/>
      <c r="B211" s="200" t="s">
        <v>81</v>
      </c>
      <c r="C211" s="193" t="s">
        <v>263</v>
      </c>
      <c r="D211" s="193"/>
      <c r="E211" s="193" t="s">
        <v>12</v>
      </c>
      <c r="F211" s="89"/>
      <c r="G211" s="89"/>
      <c r="H211" s="194">
        <v>900</v>
      </c>
      <c r="I211" s="195">
        <f t="shared" si="3"/>
        <v>1143</v>
      </c>
      <c r="J211" s="89"/>
      <c r="K211" s="89"/>
      <c r="L211" s="89"/>
      <c r="M211" s="89"/>
      <c r="N211" s="196"/>
    </row>
    <row r="212" spans="1:14" x14ac:dyDescent="0.25">
      <c r="A212" s="202"/>
      <c r="B212" s="200" t="s">
        <v>81</v>
      </c>
      <c r="C212" s="193" t="s">
        <v>264</v>
      </c>
      <c r="D212" s="193"/>
      <c r="E212" s="193" t="s">
        <v>12</v>
      </c>
      <c r="F212" s="89"/>
      <c r="G212" s="89"/>
      <c r="H212" s="194">
        <v>1200</v>
      </c>
      <c r="I212" s="195">
        <f t="shared" si="3"/>
        <v>1524</v>
      </c>
      <c r="J212" s="89"/>
      <c r="K212" s="89"/>
      <c r="L212" s="89"/>
      <c r="M212" s="89"/>
      <c r="N212" s="196"/>
    </row>
    <row r="213" spans="1:14" x14ac:dyDescent="0.25">
      <c r="A213" s="202"/>
      <c r="B213" s="200" t="s">
        <v>81</v>
      </c>
      <c r="C213" s="193" t="s">
        <v>265</v>
      </c>
      <c r="D213" s="193"/>
      <c r="E213" s="193" t="s">
        <v>12</v>
      </c>
      <c r="F213" s="89"/>
      <c r="G213" s="89"/>
      <c r="H213" s="194">
        <v>1000</v>
      </c>
      <c r="I213" s="195">
        <f t="shared" si="3"/>
        <v>1270</v>
      </c>
      <c r="J213" s="89"/>
      <c r="K213" s="89"/>
      <c r="L213" s="89"/>
      <c r="M213" s="89"/>
      <c r="N213" s="196"/>
    </row>
    <row r="214" spans="1:14" x14ac:dyDescent="0.25">
      <c r="A214" s="202"/>
      <c r="B214" s="200" t="s">
        <v>81</v>
      </c>
      <c r="C214" s="193" t="s">
        <v>266</v>
      </c>
      <c r="D214" s="193"/>
      <c r="E214" s="193" t="s">
        <v>12</v>
      </c>
      <c r="F214" s="89"/>
      <c r="G214" s="89"/>
      <c r="H214" s="194">
        <v>1800</v>
      </c>
      <c r="I214" s="195">
        <f t="shared" si="3"/>
        <v>2286</v>
      </c>
      <c r="J214" s="89"/>
      <c r="K214" s="89"/>
      <c r="L214" s="89"/>
      <c r="M214" s="89"/>
      <c r="N214" s="196"/>
    </row>
    <row r="215" spans="1:14" x14ac:dyDescent="0.25">
      <c r="A215" s="204"/>
      <c r="B215" s="200" t="s">
        <v>81</v>
      </c>
      <c r="C215" s="193" t="s">
        <v>267</v>
      </c>
      <c r="D215" s="193"/>
      <c r="E215" s="193" t="s">
        <v>11</v>
      </c>
      <c r="F215" s="89"/>
      <c r="G215" s="89"/>
      <c r="H215" s="194">
        <v>24000</v>
      </c>
      <c r="I215" s="195">
        <f t="shared" si="3"/>
        <v>30480</v>
      </c>
      <c r="J215" s="89"/>
      <c r="K215" s="89"/>
      <c r="L215" s="89"/>
      <c r="M215" s="89"/>
      <c r="N215" s="196"/>
    </row>
    <row r="216" spans="1:14" x14ac:dyDescent="0.25">
      <c r="A216" s="204"/>
      <c r="B216" s="200" t="s">
        <v>81</v>
      </c>
      <c r="C216" s="193" t="s">
        <v>268</v>
      </c>
      <c r="D216" s="193"/>
      <c r="E216" s="193" t="s">
        <v>12</v>
      </c>
      <c r="F216" s="89"/>
      <c r="G216" s="89"/>
      <c r="H216" s="194">
        <v>1200</v>
      </c>
      <c r="I216" s="195">
        <f t="shared" si="3"/>
        <v>1524</v>
      </c>
      <c r="J216" s="89"/>
      <c r="K216" s="89"/>
      <c r="L216" s="89"/>
      <c r="M216" s="89"/>
      <c r="N216" s="196"/>
    </row>
    <row r="217" spans="1:14" x14ac:dyDescent="0.25">
      <c r="A217" s="202"/>
      <c r="B217" s="200" t="s">
        <v>81</v>
      </c>
      <c r="C217" s="193" t="s">
        <v>269</v>
      </c>
      <c r="D217" s="193"/>
      <c r="E217" s="193" t="s">
        <v>12</v>
      </c>
      <c r="F217" s="89"/>
      <c r="G217" s="89"/>
      <c r="H217" s="194">
        <v>2000</v>
      </c>
      <c r="I217" s="195">
        <f t="shared" si="3"/>
        <v>2540</v>
      </c>
      <c r="J217" s="89"/>
      <c r="K217" s="89"/>
      <c r="L217" s="89"/>
      <c r="M217" s="89"/>
      <c r="N217" s="196"/>
    </row>
    <row r="218" spans="1:14" x14ac:dyDescent="0.25">
      <c r="A218" s="252"/>
      <c r="B218" s="222" t="s">
        <v>81</v>
      </c>
      <c r="C218" s="207" t="s">
        <v>270</v>
      </c>
      <c r="D218" s="207"/>
      <c r="E218" s="207" t="s">
        <v>12</v>
      </c>
      <c r="F218" s="209"/>
      <c r="G218" s="209"/>
      <c r="H218" s="210">
        <v>700</v>
      </c>
      <c r="I218" s="211">
        <f t="shared" si="3"/>
        <v>889</v>
      </c>
      <c r="J218" s="209"/>
      <c r="K218" s="209"/>
      <c r="L218" s="209"/>
      <c r="M218" s="209"/>
      <c r="N218" s="212"/>
    </row>
  </sheetData>
  <mergeCells count="3">
    <mergeCell ref="A2:N2"/>
    <mergeCell ref="C3:E3"/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BENCHMARK 2014</vt:lpstr>
      <vt:lpstr>OPCIONÁLIS Pályaelemek 2014</vt:lpstr>
      <vt:lpstr>Öltözőépítés 2014</vt:lpstr>
    </vt:vector>
  </TitlesOfParts>
  <Company>ÁBV Zrt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Csuti György</dc:creator>
  <cp:lastModifiedBy>GABOR</cp:lastModifiedBy>
  <cp:lastPrinted>2013-02-11T06:54:40Z</cp:lastPrinted>
  <dcterms:created xsi:type="dcterms:W3CDTF">2012-03-04T13:30:34Z</dcterms:created>
  <dcterms:modified xsi:type="dcterms:W3CDTF">2014-01-09T16:25:32Z</dcterms:modified>
</cp:coreProperties>
</file>